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Julio/Operaciones/09 Recursos Humanos/Ma.Elizabeth Montalvo Barrera/Proyecto/"/>
    </mc:Choice>
  </mc:AlternateContent>
  <xr:revisionPtr revIDLastSave="0" documentId="13_ncr:1_{D7931764-D0AC-6240-84C2-6097D3E45539}" xr6:coauthVersionLast="46" xr6:coauthVersionMax="46" xr10:uidLastSave="{00000000-0000-0000-0000-000000000000}"/>
  <bookViews>
    <workbookView xWindow="-2260" yWindow="-22540" windowWidth="33320" windowHeight="16220" xr2:uid="{00000000-000D-0000-FFFF-FFFF00000000}"/>
  </bookViews>
  <sheets>
    <sheet name="NOM-005" sheetId="1" r:id="rId1"/>
    <sheet name="grafico" sheetId="2" r:id="rId2"/>
  </sheets>
  <externalReferences>
    <externalReference r:id="rId3"/>
  </externalReferences>
  <definedNames>
    <definedName name="_xlnm.Print_Area" localSheetId="0">'NOM-005'!$A$1:$J$229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5" i="1" l="1"/>
  <c r="J15" i="1" s="1"/>
  <c r="J210" i="1"/>
  <c r="J207" i="1"/>
  <c r="J193" i="1"/>
  <c r="J176" i="1"/>
  <c r="J169" i="1"/>
  <c r="J166" i="1"/>
  <c r="J152" i="1"/>
  <c r="J149" i="1"/>
  <c r="J146" i="1"/>
  <c r="J136" i="1"/>
  <c r="J128" i="1"/>
  <c r="J125" i="1"/>
  <c r="J122" i="1"/>
  <c r="J117" i="1"/>
  <c r="J111" i="1"/>
  <c r="J106" i="1"/>
  <c r="J99" i="1"/>
  <c r="J96" i="1"/>
  <c r="J93" i="1"/>
  <c r="J89" i="1"/>
  <c r="J86" i="1"/>
  <c r="J81" i="1"/>
  <c r="J60" i="1"/>
  <c r="J45" i="1"/>
  <c r="J41" i="1"/>
  <c r="I214" i="1"/>
  <c r="H214" i="1"/>
  <c r="G214" i="1"/>
  <c r="J214" i="1" s="1"/>
  <c r="J212" i="1" s="1"/>
  <c r="D228" i="1" s="1"/>
  <c r="I210" i="1"/>
  <c r="H210" i="1"/>
  <c r="G210" i="1"/>
  <c r="I207" i="1"/>
  <c r="H207" i="1"/>
  <c r="G207" i="1"/>
  <c r="I204" i="1"/>
  <c r="H204" i="1"/>
  <c r="G204" i="1"/>
  <c r="J204" i="1" s="1"/>
  <c r="I201" i="1"/>
  <c r="H201" i="1"/>
  <c r="G201" i="1"/>
  <c r="J201" i="1" s="1"/>
  <c r="I197" i="1"/>
  <c r="H197" i="1"/>
  <c r="G197" i="1"/>
  <c r="J197" i="1" s="1"/>
  <c r="J195" i="1" s="1"/>
  <c r="D226" i="1" s="1"/>
  <c r="I193" i="1"/>
  <c r="H193" i="1"/>
  <c r="G193" i="1"/>
  <c r="I185" i="1"/>
  <c r="H185" i="1"/>
  <c r="G185" i="1"/>
  <c r="J185" i="1" s="1"/>
  <c r="J178" i="1" s="1"/>
  <c r="D225" i="1" s="1"/>
  <c r="I176" i="1"/>
  <c r="H176" i="1"/>
  <c r="G176" i="1"/>
  <c r="I173" i="1"/>
  <c r="H173" i="1"/>
  <c r="G173" i="1"/>
  <c r="J173" i="1" s="1"/>
  <c r="J171" i="1" s="1"/>
  <c r="D224" i="1" s="1"/>
  <c r="I169" i="1"/>
  <c r="H169" i="1"/>
  <c r="G169" i="1"/>
  <c r="I166" i="1"/>
  <c r="H166" i="1"/>
  <c r="G166" i="1"/>
  <c r="I163" i="1"/>
  <c r="H163" i="1"/>
  <c r="G163" i="1"/>
  <c r="J163" i="1" s="1"/>
  <c r="J157" i="1" s="1"/>
  <c r="D223" i="1" s="1"/>
  <c r="I155" i="1"/>
  <c r="H155" i="1"/>
  <c r="G155" i="1"/>
  <c r="J155" i="1" s="1"/>
  <c r="I152" i="1"/>
  <c r="H152" i="1"/>
  <c r="G152" i="1"/>
  <c r="I149" i="1"/>
  <c r="H149" i="1"/>
  <c r="G149" i="1"/>
  <c r="I146" i="1"/>
  <c r="H146" i="1"/>
  <c r="G146" i="1"/>
  <c r="I143" i="1"/>
  <c r="H143" i="1"/>
  <c r="G143" i="1"/>
  <c r="J143" i="1" s="1"/>
  <c r="J141" i="1" s="1"/>
  <c r="I139" i="1"/>
  <c r="H139" i="1"/>
  <c r="G139" i="1"/>
  <c r="J139" i="1" s="1"/>
  <c r="I136" i="1"/>
  <c r="H136" i="1"/>
  <c r="G136" i="1"/>
  <c r="I131" i="1"/>
  <c r="H131" i="1"/>
  <c r="G131" i="1"/>
  <c r="J131" i="1" s="1"/>
  <c r="I128" i="1"/>
  <c r="H128" i="1"/>
  <c r="G128" i="1"/>
  <c r="I125" i="1"/>
  <c r="H125" i="1"/>
  <c r="G125" i="1"/>
  <c r="I122" i="1"/>
  <c r="H122" i="1"/>
  <c r="G122" i="1"/>
  <c r="I117" i="1"/>
  <c r="H117" i="1"/>
  <c r="G117" i="1"/>
  <c r="I111" i="1"/>
  <c r="H111" i="1"/>
  <c r="G111" i="1"/>
  <c r="I106" i="1"/>
  <c r="H106" i="1"/>
  <c r="G106" i="1"/>
  <c r="I99" i="1"/>
  <c r="H99" i="1"/>
  <c r="G99" i="1"/>
  <c r="I96" i="1"/>
  <c r="H96" i="1"/>
  <c r="G96" i="1"/>
  <c r="I93" i="1"/>
  <c r="H93" i="1"/>
  <c r="G93" i="1"/>
  <c r="I89" i="1"/>
  <c r="H89" i="1"/>
  <c r="G89" i="1"/>
  <c r="I86" i="1"/>
  <c r="H86" i="1"/>
  <c r="G86" i="1"/>
  <c r="I81" i="1"/>
  <c r="H81" i="1"/>
  <c r="G81" i="1"/>
  <c r="I63" i="1"/>
  <c r="H63" i="1"/>
  <c r="G63" i="1"/>
  <c r="J63" i="1" s="1"/>
  <c r="I60" i="1"/>
  <c r="H60" i="1"/>
  <c r="G60" i="1"/>
  <c r="I48" i="1"/>
  <c r="H48" i="1"/>
  <c r="G48" i="1"/>
  <c r="J48" i="1" s="1"/>
  <c r="I45" i="1"/>
  <c r="H45" i="1"/>
  <c r="G45" i="1"/>
  <c r="G38" i="1"/>
  <c r="J38" i="1" s="1"/>
  <c r="I30" i="1"/>
  <c r="H30" i="1"/>
  <c r="G30" i="1"/>
  <c r="J30" i="1" s="1"/>
  <c r="I19" i="1"/>
  <c r="H19" i="1"/>
  <c r="G19" i="1"/>
  <c r="J19" i="1" s="1"/>
  <c r="G7" i="1"/>
  <c r="J7" i="1" s="1"/>
  <c r="I7" i="1"/>
  <c r="H7" i="1"/>
  <c r="H15" i="1"/>
  <c r="D216" i="1"/>
  <c r="J84" i="1" l="1"/>
  <c r="D221" i="1" s="1"/>
  <c r="J43" i="1"/>
  <c r="D219" i="1" s="1"/>
  <c r="J17" i="1"/>
  <c r="D218" i="1" s="1"/>
  <c r="J5" i="1"/>
  <c r="D217" i="1" s="1"/>
  <c r="J199" i="1"/>
  <c r="D227" i="1" s="1"/>
  <c r="I38" i="1"/>
  <c r="I41" i="1"/>
  <c r="I15" i="1"/>
  <c r="H41" i="1" l="1"/>
  <c r="G41" i="1"/>
  <c r="H38" i="1"/>
  <c r="D222" i="1" l="1"/>
  <c r="D229" i="1" s="1"/>
</calcChain>
</file>

<file path=xl/sharedStrings.xml><?xml version="1.0" encoding="utf-8"?>
<sst xmlns="http://schemas.openxmlformats.org/spreadsheetml/2006/main" count="432" uniqueCount="185">
  <si>
    <t>NOM-005-STPS-1998 Manejo, transporte y almacenamiento de sustancias químicas peligrosas</t>
  </si>
  <si>
    <t>Indicador</t>
  </si>
  <si>
    <t>Tipo de Verificación</t>
  </si>
  <si>
    <t>Observaciones.</t>
  </si>
  <si>
    <t>¿Se ha elaborado un estudio para analizar el riesgo potencial de las sustancias químicas peligrosas en su centro de trabajo?</t>
  </si>
  <si>
    <t>x</t>
  </si>
  <si>
    <t>¿Se ha establecido y se aplica un programa específico de seguridad e higiene para el manejo, transporte y almacenamiento de sustancias químicas peligrosas?</t>
  </si>
  <si>
    <t>¿Cuenta con un programa de mantenimiento preventivo de la maquinaria, equipo e instalaciones?</t>
  </si>
  <si>
    <t>¿Cuenta el centro de trabajo con manuales de procedimientos actualizados para el manejo, transporte y almacenamiento seguro de sustancias químicas peligrosas, en los cuales se incluye la identificación de los recipientes?</t>
  </si>
  <si>
    <t>¿Se ha establecido y aplica un procedimiento de autorización para realizar actividades peligrosas en su centro de trabajo?</t>
  </si>
  <si>
    <t>¿Se ha establecido y se aplica un manual de procedimientos para el manejo seguro de explosivos?</t>
  </si>
  <si>
    <t>Medidas generales</t>
  </si>
  <si>
    <t>4.1.1</t>
  </si>
  <si>
    <t>¿Se cuenta en el centro de trabajo con la cantidad suficiente de regaderas y lavaojos, neutralizadores e inhibidores en las zonas de riesgo para la atención de emergencias, con base en los resultados del estudio?</t>
  </si>
  <si>
    <t>4.2.1</t>
  </si>
  <si>
    <t>4.1.2</t>
  </si>
  <si>
    <t>¿Se cuenta en el centro de trabajo con suficientes regaderas, vestidores y casilleros y servicio de limpieza de la ropa, en el caso de las actividades con riesgo de depósito de sustancias químicas peligrosas en la piel o en la ropa del trabajador que puedan representar un riesgo para la salud?</t>
  </si>
  <si>
    <t>4.1.3</t>
  </si>
  <si>
    <t>¿Dispone el personal ocupacionalmente expuesto del equipo de protección personal?</t>
  </si>
  <si>
    <t>4.2.3</t>
  </si>
  <si>
    <t>4.1.4</t>
  </si>
  <si>
    <t>¿Cuenta con instalaciones, equipo o materiales para contener las sustancias químicas peligrosas, para que en el caso de derrame de líquidos o fuga de gases, se impida su escurrimiento o dispersión?</t>
  </si>
  <si>
    <t>4.1.5</t>
  </si>
  <si>
    <t>¿Se encuentran sustentadas por escrito las actividades peligrosas y operaciones en espacios confinados que entrañen la exposición a sustancias químicas peligrosas y requieran autorización para ejecutarse en su centro de trabajo?</t>
  </si>
  <si>
    <t>4.1.6</t>
  </si>
  <si>
    <t>4.1.7</t>
  </si>
  <si>
    <t>4.2.2</t>
  </si>
  <si>
    <t>4.1.8</t>
  </si>
  <si>
    <t>4.1.9</t>
  </si>
  <si>
    <t>4.1.10</t>
  </si>
  <si>
    <t>¿Cuenta con zonas específicas para el almacenamiento de las sustancias químicas peligrosas?</t>
  </si>
  <si>
    <t>4.1.11</t>
  </si>
  <si>
    <t>¿Están identificados los recipientes que contienen sustancias químicas peligrosas y se mantienen cerrados mientras no se usan?</t>
  </si>
  <si>
    <t>4.1.12</t>
  </si>
  <si>
    <t>¿Se cuenta en el centro de trabajo con un manual de primeros auxilios para la atención de emergencias médicas, elaborado a partir de los resultados del estudio realizado para analizar el riesgo potencial de las sustancias químicas peligrosas?</t>
  </si>
  <si>
    <t>4.1.13</t>
  </si>
  <si>
    <t>4.1.14</t>
  </si>
  <si>
    <t>¿Dispone el centro de trabajo de los medicamentos y materiales de curación necesarios para prestar los primeros auxilios?</t>
  </si>
  <si>
    <t>Medidas de seguridad para sustancias inflamables o combustibles</t>
  </si>
  <si>
    <t>¿Se cuenta con paredes, pisos, techos, instalaciones y cimentaciones de materiales resistentes al fuego en las áreas del centro de trabajo donde se manejan, transportan o almacenan sustancias inflamables o combustibles?</t>
  </si>
  <si>
    <t>¿Se prohíbe el uso de herramientas, ropa, zapatos y objetos personales que puedan generar chispa, flama abierta o temperaturas que puedan provocar ignición?</t>
  </si>
  <si>
    <t>¿Se realiza el trasvase de sustancias inflamables o combustibles con la ventilación o aislamiento del proceso para evitar la presencia de atmósferas explosivas?</t>
  </si>
  <si>
    <t>4.2.4</t>
  </si>
  <si>
    <t>¿Se asegura que las áreas destinadas para el almacenamiento de sustancias inflamables o combustibles están aisladas de cualquier fuente de calor o ignición?</t>
  </si>
  <si>
    <t>4.2.5</t>
  </si>
  <si>
    <t>¿Cuentan los recipientes fijos donde se almacenen sustancias inflamables o combustibles con dispositivos de relevo de presión y arrestador de flama?</t>
  </si>
  <si>
    <t>Medidas de seguridad para sustancias explosivas</t>
  </si>
  <si>
    <t>4.3.1</t>
  </si>
  <si>
    <t>4.3.2</t>
  </si>
  <si>
    <t>¿Está autorizado por el patrón el personal que realiza las actividades de transporte de las sustancias explosivas?</t>
  </si>
  <si>
    <t>4.3.3</t>
  </si>
  <si>
    <t>¿Utiliza equipos o sistemas de seguridad que eviten la explosión por golpe, chispa o calentamiento para efectuar el transporte de las sustancias explosivas?</t>
  </si>
  <si>
    <t>Medidas de seguridad para sustancias corrosivas, irritantes o tóxicas</t>
  </si>
  <si>
    <t>4.4.1</t>
  </si>
  <si>
    <t>¿Se realiza el almacenamiento de las sustancias corrosivas, irritantes o tóxicas en recipiente específicos, de materiales compatibles con la sustancia de que se trate?</t>
  </si>
  <si>
    <t>4.4.2</t>
  </si>
  <si>
    <t>¿Se asegura que el sistema de tuberías o los recipientes portátiles para el transporte de sustancias corrosivas, irritantes o tóxicas en el centro de trabajo estén cerrados para evitar que su contenido se derrame o fugue?</t>
  </si>
  <si>
    <t>Medidas de seguridad para espacios confinados</t>
  </si>
  <si>
    <t>4.5.1</t>
  </si>
  <si>
    <t>4.5.2</t>
  </si>
  <si>
    <t>¿Se practican exámenes médicos de ingreso, periódicos y especiales a los trabajadores expuestos a las sustancias químicas peligrosas?</t>
  </si>
  <si>
    <t>¿Está capacitado y adiestrado el personal asignado para prestar los primeros auxilios?</t>
  </si>
  <si>
    <t>¿Se proporciona adiestramiento y capacitación continua a los trabajadores sobre el Programa Específico de Seguridad e Higiene para el Manejo, Transporte y Almacenamiento de Sustancias Químicas Peligrosas?</t>
  </si>
  <si>
    <t>¿Los trabajadores están informados sobre los riesgos a los que están expuestos por el manejo, transporte y almacenamiento de sustancias químicas peligrosas?</t>
  </si>
  <si>
    <t>¿Está capacitado el personal que realiza las actividades de transporte de las sustancias explosivas?</t>
  </si>
  <si>
    <t>Registros Administrativos</t>
  </si>
  <si>
    <t>¿Se mantienen durante doce meses los registros del mantenimiento preventivo y correctivo que se aplican al equipo, indicando las fechas en que se llevaron a cabo?</t>
  </si>
  <si>
    <t>5.4 y 5.5</t>
  </si>
  <si>
    <t>9.4 y 9.5</t>
  </si>
  <si>
    <t xml:space="preserve"> 9.7 y 9.8</t>
  </si>
  <si>
    <t>5.8 y 5.13</t>
  </si>
  <si>
    <t>NA</t>
  </si>
  <si>
    <t>N</t>
  </si>
  <si>
    <t>S</t>
  </si>
  <si>
    <t xml:space="preserve">OBSERVACIONES </t>
  </si>
  <si>
    <t>Cumple</t>
  </si>
  <si>
    <t xml:space="preserve">Referencia legal </t>
  </si>
  <si>
    <t>1 Estudio</t>
  </si>
  <si>
    <t>2 Programas</t>
  </si>
  <si>
    <t>3 Procedimientos</t>
  </si>
  <si>
    <t>4 Medidas de seguridad e higiene</t>
  </si>
  <si>
    <t>5 Seguimiento a la salud</t>
  </si>
  <si>
    <t>6 Capacitación</t>
  </si>
  <si>
    <t>7 Registros Administrativos</t>
  </si>
  <si>
    <t>📖</t>
  </si>
  <si>
    <t>👁‍🗨</t>
  </si>
  <si>
    <t>* Las características de los procesos de trabajo.</t>
  </si>
  <si>
    <t>Verificar que se considera para la elaboración del estudio:</t>
  </si>
  <si>
    <t>* Las propiedades físicas, químicas y toxicológicas de las sustancias químicas peligrosas.</t>
  </si>
  <si>
    <t>* El grado y tipo de riesgo de cada sustancia.</t>
  </si>
  <si>
    <t>* Las actividades definidas como peligrosas y los trabajos en espacios confinados.</t>
  </si>
  <si>
    <t>* Las zonas de riesgo del centro de trabajo y el número de trabajadores expuestos.</t>
  </si>
  <si>
    <t>Verificar que  el programa de seguridad e higiene para el manejo, transporte y almacenamiento de sustancias químicas peligrosas cuente con:</t>
  </si>
  <si>
    <t>* Las hojas de datos de seguridad de todas las sustancias químicas que se manejan, transportan o almacenan en el centro de trabajo.</t>
  </si>
  <si>
    <t>* Los procedimientos de limpieza y orden.</t>
  </si>
  <si>
    <t>* El tipo de equipo de protección personal específico para cada riesgo.</t>
  </si>
  <si>
    <t>* El procedimiento de limpieza, desinfección o neutralización de las ropas y equipo de protección que pudieran contaminarse con sustancias químicas peligrosas, cuando el estudio para analizar el riesgo potencial así lo indique.</t>
  </si>
  <si>
    <t>* La prohibición de ingerir alimentos y bebidas en las áreas de trabajo.</t>
  </si>
  <si>
    <t>* El plan de emergencia.</t>
  </si>
  <si>
    <t>* La prohibición de fumar y utilizar flama abierta en las áreas donde esto represente un riesgo.</t>
  </si>
  <si>
    <t>* Los procedimientos seguros para realizar las actividades peligrosas y trabajos en espacios confinados.</t>
  </si>
  <si>
    <t>Verificar el contenido del programa del plan de emergencia incluya los siguiente puntos:</t>
  </si>
  <si>
    <t>* Los procedimientos de seguridad en caso de fuga, derrame, emanaciones o incendio.</t>
  </si>
  <si>
    <t>* El manual de primeros auxilios.</t>
  </si>
  <si>
    <t>* El procedimiento para la evacuación.</t>
  </si>
  <si>
    <t>* Los procedimientos para volver a condiciones normales.</t>
  </si>
  <si>
    <t>*Los procedimientos para rescate de personas en espacios confinados.</t>
  </si>
  <si>
    <t>Verificar  que el procedimiento de autorización para realizar actividades peligrosas incluye la información referente a:</t>
  </si>
  <si>
    <t>* La descripción de la actividad.</t>
  </si>
  <si>
    <t>* El nombre del trabajador que efectuará la actividad.</t>
  </si>
  <si>
    <t>* El lugar en donde se realizará la actividad.</t>
  </si>
  <si>
    <t>* La hora y fecha programadas para el inicio y terminación de la actividad.</t>
  </si>
  <si>
    <t>* El equipo de protección personal que se requiere.</t>
  </si>
  <si>
    <t>* El nombre y la firma del responsable de la autorización.</t>
  </si>
  <si>
    <t>* El nombre y la firma del responsable del área en donde se realizará la actividad peligrosa.</t>
  </si>
  <si>
    <t>* El nombre y la firma del responsable de mantenimiento.</t>
  </si>
  <si>
    <t>* El procedimiento de trabajo seguro para realizar la actividad.</t>
  </si>
  <si>
    <t>* Suspender las labores cuando se aproxime una tormenta eléctrica o tempestad.</t>
  </si>
  <si>
    <t>* Prohibir el uso de herramientas, ropa, zapatos y objetos personales que puedan generar calor, descargas estáticas, chispa o flama abierta e introducir cualquier dispositivo electrónico que genere radiofrecuencia.</t>
  </si>
  <si>
    <t>* Realizar su manejo exclusivamente por personal capacitado y autorizado por el patrón.</t>
  </si>
  <si>
    <t>* Verificar antes de que se lleven acabo las voladuras, esté instalada y en operación una sirena de alerta, con un alcance superior a los 500 metros al rededor del sitio donde se efectuará, con el fin de advertir del peligro a cualquier persona que se encuentre en el perímetro de este sitio.</t>
  </si>
  <si>
    <t>Corroborar que el contedido del manual de procedimientos para el manejo seguro de explosivos incluya las siguientes instrucciones :</t>
  </si>
  <si>
    <t>* Verificar que la sirena de alerta opere continuamente 10 minutos antes de que inicie la disparada y 10 minutos después de que se dispare el último barreno.</t>
  </si>
  <si>
    <t>* Verificar que antes de la voladura se haya alejado a todos los trabajadores de la zona.</t>
  </si>
  <si>
    <t>* Colocar personal en todos los puntos de paso al lugar donde se va a efectuar la voladura, con el fin de evitar el acceso de cualquier persona.</t>
  </si>
  <si>
    <t>* Asegurar que todos los trabajadores hayan alcanzado un refugio seguro antes de la voladura.</t>
  </si>
  <si>
    <t>* Restringir el acceso al lugar donde se realizó una voladura hasta que personal capacitado revise que la zona se encuentre en condiciones de seguridad e higiene, y se dé la autorización para regresar a dicha zona.</t>
  </si>
  <si>
    <t>* Asegurar que, en caso de falla en la disparada de algún barreno, los trabajadores no deban regresar a sus actividades hasta que el personal autorizado y capacitado localice todos los barrenos que no detonaron y se tomen las medidas de seguridad necesarias.</t>
  </si>
  <si>
    <t>* Verificar que en caso de que se requiera usar explosivos primarios y secundarios, el manejo se haga por separado y sólo se junten cuando la operación lo requiera.</t>
  </si>
  <si>
    <t>* Manejar en estado húmedo los explosivos que por su inestabilidad representen riesgos de iniciación.</t>
  </si>
  <si>
    <t>* Asegurar que en el interior de los locales destinados al almacenamiento de sustancias explosivas se encuentre solo personal autorizado y bajo control.</t>
  </si>
  <si>
    <t>* Restringir el acceso al interior de los locales destinados para el almacenamiento de sustancias explosivas a los trabajadores autorizados por el patrón.</t>
  </si>
  <si>
    <t>* Asegurar que los vehículos que entren al área del polvorín para cargar o descargar sustancias explosivas, lo realicen con mata chispas en el tubo de escape y cinta conductora para la descarga de la electricidad estática.</t>
  </si>
  <si>
    <t>Verificar que los sistemas de tuberías que conducen sustancias químicas peligrosascumplen con:</t>
  </si>
  <si>
    <t>* Sistemas que permitan interrumpir el flujo.</t>
  </si>
  <si>
    <t>*Señales, avisos y colores e identificación de fluidos.</t>
  </si>
  <si>
    <t>* Protección para evitar que sean dañadas, en caso de estar expuestas al tránsito normal de trabajadores o equipo.</t>
  </si>
  <si>
    <t>* Fácil acceso para su revisión y mantenimiento.</t>
  </si>
  <si>
    <t xml:space="preserve"> 9.1, 9.5 y 10.4.1</t>
  </si>
  <si>
    <t>10.4.1</t>
  </si>
  <si>
    <t>Verificar que se cumplen en el centro de trabajo las condiciones mínimas de seguridad para el almacenamiento de sustancias químicas peligrosas, referentes a:</t>
  </si>
  <si>
    <t>* Llenar los recipientes hasta el 90% de su capacidad, para sustancias en estado líquido a presión atmosférica.</t>
  </si>
  <si>
    <t>* Contar en los recipientes con un dispositivo  de lectura de llenado, para sustancias en estado líquido a presión atmosférica.</t>
  </si>
  <si>
    <t>Verificar que se cuentan con los recipientes portátiles sujetos a presión que contengan sustancias químicas peligrosas, con los siguientes dispositivos y medidas de seguridad:</t>
  </si>
  <si>
    <t>* Disponer de válvulas y manómetros en los recipientes.</t>
  </si>
  <si>
    <t>* Tener indicada en los recipientes la presión máxima de trabajo.</t>
  </si>
  <si>
    <t>* Asegurar que la lectura de la presión de operación en el manómetro esté por debajo de la presión máxima de trabajo.</t>
  </si>
  <si>
    <t>Verificar que se cumplen en el centro de trabajo las condiciones de seguridad para el almacenamiento de sustancias químicas peligrosas en recipientes fijos, referentes a:</t>
  </si>
  <si>
    <t>* Tener cimentación a prueba de fuego.</t>
  </si>
  <si>
    <t>* Disponer de sistemas que permitan interrumpir el flujo de sustancias.</t>
  </si>
  <si>
    <t>Verificar que el manual de primeros auxilios cuenta con:</t>
  </si>
  <si>
    <t>* Los medicamentos y materiales de curación.</t>
  </si>
  <si>
    <t>* Los procedimientos para la atención de emergencias médicas.</t>
  </si>
  <si>
    <t>10.2.1</t>
  </si>
  <si>
    <t>10.2.2</t>
  </si>
  <si>
    <t>10.3.1</t>
  </si>
  <si>
    <t>10.3.2</t>
  </si>
  <si>
    <t>Verificar que se cumplen los requisitos para el almacenamiento de sustancias explosivas en los polvorines referentes a:</t>
  </si>
  <si>
    <t>* Delimitar las áreas de tránsito para permitir la maniobra de estiba, desestiba y manejo de estas sustancias.</t>
  </si>
  <si>
    <t>11.2.1</t>
  </si>
  <si>
    <t>* Dirigir la operación por una persona autorizada, que conoce y aplica los procedimientos de operación y las medidas de seguridad.</t>
  </si>
  <si>
    <t>11.2.3</t>
  </si>
  <si>
    <t>* Tener un control permanente respecto a la limpieza, la temperatura y la ventilación.</t>
  </si>
  <si>
    <t>* Uso por los trabajadores de: ropa de algodón100% con acabado antiestático, ropa interior de algodón 100%, calzado de protección con suela conductiva y sin partes metálicas.</t>
  </si>
  <si>
    <t>11.2.4</t>
  </si>
  <si>
    <t>Verificar que se siguen las condiciones de seguridad en espacios confinados referentes a:</t>
  </si>
  <si>
    <t>Aplicar un procedimiento de autorización para actividades peligrosas.</t>
  </si>
  <si>
    <t>* Llevar acabo el bloqueo de energía, maquinaria y equipo relacionado con el espacio confinado donde se hará el trabajo, y colocar tarjetas de seguridad que indiquen la prohibición de usarlos mientras se lleva a cabo el trabajo.</t>
  </si>
  <si>
    <t>Monitorear constantemente el interior para verificar que la atmósfera cumpla con las condiciones estipuladas.</t>
  </si>
  <si>
    <t>* Vigilar las labores que realizan los trabajadores en un espacio confinado por el responsable del área o por una persona capacitada para esta función.</t>
  </si>
  <si>
    <t>* El uso por el trabajador de un arnés y cuerda resistente a las sustancias químicas que se encuentren en el espacio confinado, con longitud suficiente para poder maniobrar dentro del área y ser utilizada para rescatarlo en caso de ser necesario.</t>
  </si>
  <si>
    <t>Verificar que en la atmósfera del espacio confinado se cumpla con:</t>
  </si>
  <si>
    <t>* El contenido de oxígeno esté entre 19.5% y 23.5%.</t>
  </si>
  <si>
    <t>* Se toman las medidas pertinentes, tanto para el uso de equipo de protección respiratoria con suministro de aire, como para la realización de actividades en atmósferas no respirables en caso de que el contenido de oxígeno no esté en los límites permisibles.</t>
  </si>
  <si>
    <t>* La concentración de gases o vapores inflamables no exceda en algún momento al 20% del valor del límite inferior de inflamabilidad.</t>
  </si>
  <si>
    <t>* La concentración de sustancias químicas peligrosas no exceda los límites máximos permisibles de exposición.</t>
  </si>
  <si>
    <t>* Las lámparas que se utilicen para iluminar, sean de uso rudo y a prueba de explosión.</t>
  </si>
  <si>
    <t>11.3.1</t>
  </si>
  <si>
    <t>Cumplimiento Global</t>
  </si>
  <si>
    <t>RESUMEN DE CUMPLIMIENTO</t>
  </si>
  <si>
    <t>4.1 Medidas generales</t>
  </si>
  <si>
    <t>4.2 Medidas de seguridad para sustancias inflamables o combustibles</t>
  </si>
  <si>
    <t>4.3 Medidas de seguridad para sustancias explosivas</t>
  </si>
  <si>
    <t>4.4 Medidas de seguridad para sustancias corrosivas, irritantes o tóxicas</t>
  </si>
  <si>
    <t>4.5 Medidas de seguridad para espacios confinados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</si>
</sst>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color theme="1"/>
      <name val="Calibri"/>
      <family val="2"/>
      <scheme val="minor"/>
    </font>
    <font>
      <b/>
      <sz val="11"/>
      <color theme="0"/>
      <name val="Calibri"/>
      <family val="2"/>
      <scheme val="minor"/>
    </font>
    <font>
      <b/>
      <sz val="11"/>
      <color theme="1"/>
      <name val="Calibri"/>
      <family val="2"/>
      <scheme val="minor"/>
    </font>
    <font>
      <sz val="15"/>
      <color theme="1"/>
      <name val="Calibri"/>
      <family val="2"/>
      <scheme val="minor"/>
    </font>
    <font>
      <b/>
      <sz val="15"/>
      <color theme="1"/>
      <name val="Calibri"/>
      <family val="2"/>
      <scheme val="minor"/>
    </font>
    <font>
      <b/>
      <sz val="11"/>
      <name val="Calibri"/>
      <family val="2"/>
      <scheme val="minor"/>
    </font>
    <font>
      <b/>
      <sz val="12"/>
      <color theme="0"/>
      <name val="Calibri"/>
      <family val="2"/>
      <scheme val="minor"/>
    </font>
    <font>
      <sz val="20"/>
      <color theme="1"/>
      <name val="Calibri"/>
      <family val="2"/>
      <scheme val="minor"/>
    </font>
    <font>
      <sz val="12"/>
      <color theme="1"/>
      <name val="Calibri"/>
      <family val="2"/>
      <scheme val="minor"/>
    </font>
    <font>
      <b/>
      <sz val="14"/>
      <color theme="0" tint="-4.9989318521683403E-2"/>
      <name val="Calibri"/>
      <family val="2"/>
      <scheme val="minor"/>
    </font>
    <font>
      <sz val="11"/>
      <color theme="0"/>
      <name val="Calibri"/>
      <family val="2"/>
      <scheme val="minor"/>
    </font>
    <font>
      <b/>
      <sz val="10"/>
      <color theme="0"/>
      <name val="Calibri"/>
      <family val="2"/>
      <scheme val="minor"/>
    </font>
    <font>
      <b/>
      <sz val="15"/>
      <color theme="0"/>
      <name val="Calibri"/>
      <family val="2"/>
      <scheme val="minor"/>
    </font>
  </fonts>
  <fills count="10">
    <fill>
      <patternFill patternType="none"/>
    </fill>
    <fill>
      <patternFill patternType="gray125"/>
    </fill>
    <fill>
      <patternFill patternType="solid">
        <fgColor theme="8" tint="0.79998168889431442"/>
        <bgColor indexed="64"/>
      </patternFill>
    </fill>
    <fill>
      <patternFill patternType="solid">
        <fgColor theme="2"/>
        <bgColor indexed="64"/>
      </patternFill>
    </fill>
    <fill>
      <patternFill patternType="solid">
        <fgColor theme="4" tint="0.39997558519241921"/>
        <bgColor indexed="64"/>
      </patternFill>
    </fill>
    <fill>
      <patternFill patternType="solid">
        <fgColor theme="6" tint="0.79998168889431442"/>
        <bgColor indexed="64"/>
      </patternFill>
    </fill>
    <fill>
      <patternFill patternType="solid">
        <fgColor theme="4"/>
        <bgColor indexed="64"/>
      </patternFill>
    </fill>
    <fill>
      <patternFill patternType="solid">
        <fgColor theme="9"/>
        <bgColor indexed="64"/>
      </patternFill>
    </fill>
    <fill>
      <patternFill patternType="solid">
        <fgColor theme="0" tint="-0.14999847407452621"/>
        <bgColor indexed="64"/>
      </patternFill>
    </fill>
    <fill>
      <patternFill patternType="solid">
        <fgColor theme="0" tint="-0.499984740745262"/>
        <bgColor indexed="64"/>
      </patternFill>
    </fill>
  </fills>
  <borders count="1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s>
  <cellStyleXfs count="1">
    <xf numFmtId="0" fontId="0" fillId="0" borderId="0"/>
  </cellStyleXfs>
  <cellXfs count="117">
    <xf numFmtId="0" fontId="0" fillId="0" borderId="0" xfId="0"/>
    <xf numFmtId="0" fontId="0" fillId="0" borderId="0" xfId="0" applyFill="1"/>
    <xf numFmtId="0" fontId="0" fillId="0" borderId="0" xfId="0" applyFill="1" applyBorder="1"/>
    <xf numFmtId="0" fontId="1" fillId="0" borderId="0" xfId="0" applyFont="1" applyFill="1" applyAlignment="1">
      <alignment horizontal="center"/>
    </xf>
    <xf numFmtId="0" fontId="0" fillId="0" borderId="0" xfId="0" applyFill="1" applyAlignment="1">
      <alignment vertical="top"/>
    </xf>
    <xf numFmtId="0" fontId="0" fillId="0" borderId="0" xfId="0" applyFill="1" applyAlignment="1">
      <alignment horizontal="center" vertical="center"/>
    </xf>
    <xf numFmtId="0" fontId="1" fillId="0" borderId="0" xfId="0" applyFont="1" applyFill="1" applyAlignment="1">
      <alignment horizontal="center" vertical="center"/>
    </xf>
    <xf numFmtId="0" fontId="0" fillId="0" borderId="6" xfId="0" applyFill="1" applyBorder="1" applyAlignment="1">
      <alignment vertical="top" wrapText="1"/>
    </xf>
    <xf numFmtId="0" fontId="1" fillId="0" borderId="6" xfId="0" applyFont="1" applyFill="1" applyBorder="1" applyAlignment="1">
      <alignment horizontal="center" vertical="center"/>
    </xf>
    <xf numFmtId="0" fontId="0" fillId="0" borderId="6" xfId="0" applyFill="1" applyBorder="1" applyAlignment="1">
      <alignment horizontal="center" vertical="center"/>
    </xf>
    <xf numFmtId="0" fontId="0" fillId="0" borderId="0" xfId="0" applyFill="1" applyAlignment="1">
      <alignment vertical="top" wrapText="1"/>
    </xf>
    <xf numFmtId="0" fontId="0" fillId="0" borderId="3" xfId="0" applyFill="1" applyBorder="1" applyAlignment="1">
      <alignment horizontal="center" vertical="center"/>
    </xf>
    <xf numFmtId="0" fontId="0" fillId="0" borderId="11" xfId="0" applyFill="1" applyBorder="1" applyAlignment="1">
      <alignment vertical="top" wrapText="1"/>
    </xf>
    <xf numFmtId="0" fontId="1" fillId="0" borderId="11" xfId="0" applyFont="1" applyFill="1" applyBorder="1" applyAlignment="1">
      <alignment vertical="center"/>
    </xf>
    <xf numFmtId="0" fontId="0" fillId="0" borderId="11" xfId="0" applyFill="1" applyBorder="1" applyAlignment="1">
      <alignment horizontal="left" vertical="top" wrapText="1"/>
    </xf>
    <xf numFmtId="0" fontId="0" fillId="0" borderId="11" xfId="0" applyFill="1" applyBorder="1" applyAlignment="1">
      <alignment horizontal="center" vertical="center"/>
    </xf>
    <xf numFmtId="0" fontId="1" fillId="0" borderId="3"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1" xfId="0" applyFont="1" applyFill="1" applyBorder="1" applyAlignment="1">
      <alignment horizontal="center" vertical="center" wrapText="1"/>
    </xf>
    <xf numFmtId="0" fontId="1" fillId="0" borderId="10" xfId="0" applyFont="1" applyFill="1" applyBorder="1" applyAlignment="1">
      <alignment horizontal="center" vertical="center"/>
    </xf>
    <xf numFmtId="0" fontId="0" fillId="0" borderId="9" xfId="0" applyFill="1" applyBorder="1" applyAlignment="1">
      <alignment vertical="top" wrapText="1"/>
    </xf>
    <xf numFmtId="0" fontId="0" fillId="0" borderId="9" xfId="0" applyFill="1" applyBorder="1" applyAlignment="1">
      <alignment horizontal="center" vertical="center"/>
    </xf>
    <xf numFmtId="0" fontId="0" fillId="0" borderId="10" xfId="0" applyFill="1" applyBorder="1" applyAlignment="1">
      <alignment horizontal="center" vertical="center"/>
    </xf>
    <xf numFmtId="2" fontId="0" fillId="0" borderId="6" xfId="0" applyNumberFormat="1" applyFill="1" applyBorder="1" applyAlignment="1">
      <alignment horizontal="center" vertical="center"/>
    </xf>
    <xf numFmtId="0" fontId="0" fillId="0" borderId="0" xfId="0" applyFill="1" applyBorder="1" applyAlignment="1">
      <alignment vertical="top" wrapText="1"/>
    </xf>
    <xf numFmtId="0" fontId="1" fillId="0" borderId="0" xfId="0" applyFont="1" applyFill="1" applyBorder="1" applyAlignment="1">
      <alignment horizontal="center" vertical="center"/>
    </xf>
    <xf numFmtId="0" fontId="0" fillId="0" borderId="0" xfId="0" applyFill="1" applyBorder="1" applyAlignment="1">
      <alignment horizontal="center" vertical="center"/>
    </xf>
    <xf numFmtId="0" fontId="1" fillId="0" borderId="0" xfId="0" applyFont="1" applyFill="1" applyBorder="1" applyAlignment="1">
      <alignment vertical="center"/>
    </xf>
    <xf numFmtId="0" fontId="0" fillId="0" borderId="0" xfId="0" applyFill="1" applyBorder="1" applyAlignment="1">
      <alignment horizontal="left" vertical="top" wrapText="1"/>
    </xf>
    <xf numFmtId="0" fontId="1" fillId="0" borderId="9"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horizontal="center" textRotation="90"/>
    </xf>
    <xf numFmtId="0" fontId="0" fillId="3" borderId="4" xfId="0" applyFill="1" applyBorder="1" applyAlignment="1">
      <alignment horizontal="center" vertical="center"/>
    </xf>
    <xf numFmtId="0" fontId="0" fillId="3" borderId="12" xfId="0" applyFill="1" applyBorder="1" applyAlignment="1">
      <alignment horizontal="center" vertical="center"/>
    </xf>
    <xf numFmtId="0" fontId="0" fillId="3" borderId="6" xfId="0" applyFill="1" applyBorder="1" applyAlignment="1">
      <alignment horizontal="center" vertical="center"/>
    </xf>
    <xf numFmtId="0" fontId="0" fillId="3" borderId="9" xfId="0" applyFill="1" applyBorder="1" applyAlignment="1">
      <alignment horizontal="center" vertical="center"/>
    </xf>
    <xf numFmtId="0" fontId="1" fillId="0" borderId="6" xfId="0" applyFont="1" applyFill="1" applyBorder="1" applyAlignment="1">
      <alignment vertical="center"/>
    </xf>
    <xf numFmtId="0" fontId="1" fillId="2" borderId="12" xfId="0" applyFont="1" applyFill="1" applyBorder="1" applyAlignment="1">
      <alignment horizontal="center" vertical="center"/>
    </xf>
    <xf numFmtId="0" fontId="0" fillId="2" borderId="12" xfId="0" applyFill="1" applyBorder="1" applyAlignment="1">
      <alignment horizontal="center" vertical="center"/>
    </xf>
    <xf numFmtId="0" fontId="0" fillId="2" borderId="12" xfId="0" applyFill="1" applyBorder="1" applyAlignment="1">
      <alignment vertical="top" wrapText="1"/>
    </xf>
    <xf numFmtId="0" fontId="0" fillId="0" borderId="4" xfId="0" applyFill="1" applyBorder="1" applyAlignment="1">
      <alignment vertical="top" wrapText="1"/>
    </xf>
    <xf numFmtId="0" fontId="7" fillId="4" borderId="9"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4" fillId="2" borderId="12" xfId="0" applyFont="1" applyFill="1" applyBorder="1" applyAlignment="1">
      <alignment horizontal="center" vertical="center"/>
    </xf>
    <xf numFmtId="0" fontId="4" fillId="2" borderId="12" xfId="0" applyFont="1" applyFill="1" applyBorder="1" applyAlignment="1">
      <alignment vertical="top"/>
    </xf>
    <xf numFmtId="0" fontId="5" fillId="2" borderId="4" xfId="0" applyFont="1" applyFill="1" applyBorder="1" applyAlignment="1">
      <alignment horizontal="left" vertical="center"/>
    </xf>
    <xf numFmtId="0" fontId="3" fillId="2" borderId="4" xfId="0" applyFont="1" applyFill="1" applyBorder="1" applyAlignment="1">
      <alignment horizontal="left" vertical="center"/>
    </xf>
    <xf numFmtId="0" fontId="3" fillId="5" borderId="4"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0" xfId="0" applyFont="1" applyFill="1" applyAlignment="1">
      <alignment horizontal="left" vertical="center"/>
    </xf>
    <xf numFmtId="0" fontId="3" fillId="0" borderId="0" xfId="0" applyFont="1" applyFill="1" applyBorder="1" applyAlignment="1">
      <alignment horizontal="left" vertical="center"/>
    </xf>
    <xf numFmtId="0" fontId="3" fillId="2" borderId="3" xfId="0" applyFont="1" applyFill="1" applyBorder="1" applyAlignment="1">
      <alignment horizontal="center" vertical="center"/>
    </xf>
    <xf numFmtId="0" fontId="3" fillId="0" borderId="11" xfId="0" applyFont="1" applyFill="1" applyBorder="1" applyAlignment="1">
      <alignment horizontal="left" vertical="center"/>
    </xf>
    <xf numFmtId="0" fontId="3" fillId="0" borderId="11" xfId="0" applyFont="1" applyFill="1" applyBorder="1" applyAlignment="1">
      <alignment horizontal="center" vertical="center"/>
    </xf>
    <xf numFmtId="0" fontId="3" fillId="0" borderId="0"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0" fillId="0" borderId="6" xfId="0" applyFill="1" applyBorder="1" applyAlignment="1">
      <alignment horizontal="center" vertical="center"/>
    </xf>
    <xf numFmtId="0" fontId="8" fillId="0" borderId="6" xfId="0" applyFont="1" applyBorder="1" applyAlignment="1">
      <alignment horizontal="center" vertical="center" wrapText="1"/>
    </xf>
    <xf numFmtId="0" fontId="8" fillId="0" borderId="6" xfId="0" applyFont="1" applyBorder="1" applyAlignment="1">
      <alignment horizontal="center" vertical="center"/>
    </xf>
    <xf numFmtId="0" fontId="9" fillId="0" borderId="6" xfId="0" applyFont="1" applyBorder="1" applyAlignment="1">
      <alignment horizontal="center" vertical="center"/>
    </xf>
    <xf numFmtId="10" fontId="3" fillId="0" borderId="15" xfId="0" applyNumberFormat="1" applyFont="1" applyBorder="1" applyAlignment="1">
      <alignment horizontal="center" vertical="center" wrapText="1"/>
    </xf>
    <xf numFmtId="0" fontId="12" fillId="6" borderId="14" xfId="0" applyFont="1" applyFill="1" applyBorder="1" applyAlignment="1">
      <alignment horizontal="center" vertical="center"/>
    </xf>
    <xf numFmtId="0" fontId="11" fillId="0" borderId="0" xfId="0" applyFont="1" applyFill="1" applyBorder="1"/>
    <xf numFmtId="0" fontId="11" fillId="0" borderId="0" xfId="0" applyFont="1" applyFill="1"/>
    <xf numFmtId="0" fontId="13" fillId="6" borderId="4" xfId="0" applyFont="1" applyFill="1" applyBorder="1" applyAlignment="1">
      <alignment vertical="center"/>
    </xf>
    <xf numFmtId="0" fontId="13" fillId="6" borderId="12" xfId="0" applyFont="1" applyFill="1" applyBorder="1" applyAlignment="1">
      <alignment vertical="top"/>
    </xf>
    <xf numFmtId="10" fontId="0" fillId="0" borderId="0" xfId="0" applyNumberFormat="1" applyFont="1" applyFill="1" applyBorder="1" applyAlignment="1">
      <alignment horizontal="center" vertical="center"/>
    </xf>
    <xf numFmtId="0" fontId="2" fillId="6" borderId="5" xfId="0" applyFont="1" applyFill="1" applyBorder="1" applyAlignment="1">
      <alignment horizontal="center" vertical="center"/>
    </xf>
    <xf numFmtId="10" fontId="0" fillId="9" borderId="5" xfId="0" applyNumberFormat="1" applyFont="1" applyFill="1" applyBorder="1" applyAlignment="1">
      <alignment horizontal="center" vertical="center"/>
    </xf>
    <xf numFmtId="0" fontId="0" fillId="0" borderId="3" xfId="0" applyFont="1" applyFill="1" applyBorder="1" applyAlignment="1">
      <alignment horizontal="center" vertical="center"/>
    </xf>
    <xf numFmtId="0" fontId="0" fillId="0" borderId="0" xfId="0" applyFont="1" applyFill="1" applyBorder="1" applyAlignment="1">
      <alignment horizontal="center" vertical="center"/>
    </xf>
    <xf numFmtId="0" fontId="0" fillId="3" borderId="5"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9" xfId="0" applyFont="1" applyFill="1" applyBorder="1" applyAlignment="1">
      <alignment horizontal="center" vertical="center"/>
    </xf>
    <xf numFmtId="10" fontId="0" fillId="2" borderId="5" xfId="0" applyNumberFormat="1" applyFont="1" applyFill="1" applyBorder="1" applyAlignment="1">
      <alignment horizontal="center" vertical="center"/>
    </xf>
    <xf numFmtId="0" fontId="0" fillId="0" borderId="0" xfId="0" applyFont="1" applyFill="1" applyAlignment="1">
      <alignment horizontal="center" vertical="center"/>
    </xf>
    <xf numFmtId="0" fontId="13" fillId="6" borderId="12" xfId="0" applyFont="1" applyFill="1" applyBorder="1" applyAlignment="1">
      <alignment horizontal="left" vertical="center"/>
    </xf>
    <xf numFmtId="0" fontId="5" fillId="2" borderId="12" xfId="0" applyFont="1" applyFill="1" applyBorder="1" applyAlignment="1">
      <alignment horizontal="left" vertical="center" wrapText="1"/>
    </xf>
    <xf numFmtId="0" fontId="0" fillId="0" borderId="6" xfId="0" applyFill="1" applyBorder="1" applyAlignment="1">
      <alignment horizontal="left" vertical="center" wrapText="1"/>
    </xf>
    <xf numFmtId="0" fontId="0" fillId="0" borderId="0" xfId="0" applyFill="1" applyAlignment="1">
      <alignment horizontal="left" vertical="center" wrapText="1"/>
    </xf>
    <xf numFmtId="0" fontId="0" fillId="0" borderId="0" xfId="0" applyFill="1" applyBorder="1" applyAlignment="1">
      <alignment horizontal="left" vertical="center" wrapText="1"/>
    </xf>
    <xf numFmtId="0" fontId="0" fillId="0" borderId="3" xfId="0" applyFill="1" applyBorder="1" applyAlignment="1">
      <alignment horizontal="left" vertical="center" wrapText="1"/>
    </xf>
    <xf numFmtId="0" fontId="0" fillId="0" borderId="11" xfId="0" applyFill="1" applyBorder="1" applyAlignment="1">
      <alignment horizontal="left" vertical="center" wrapText="1"/>
    </xf>
    <xf numFmtId="0" fontId="3" fillId="2" borderId="12" xfId="0" applyFont="1" applyFill="1" applyBorder="1" applyAlignment="1">
      <alignment horizontal="left" vertical="center" wrapText="1"/>
    </xf>
    <xf numFmtId="0" fontId="0" fillId="0" borderId="9" xfId="0" applyFill="1" applyBorder="1" applyAlignment="1">
      <alignment horizontal="left" vertical="center" wrapText="1"/>
    </xf>
    <xf numFmtId="0" fontId="3" fillId="0" borderId="0" xfId="0" applyFont="1" applyFill="1" applyAlignment="1">
      <alignment horizontal="left" vertical="center" wrapText="1"/>
    </xf>
    <xf numFmtId="0" fontId="0" fillId="0" borderId="10" xfId="0" applyFill="1" applyBorder="1" applyAlignment="1">
      <alignment horizontal="left" vertical="center" wrapText="1"/>
    </xf>
    <xf numFmtId="0" fontId="10" fillId="6" borderId="13" xfId="0" applyFont="1" applyFill="1" applyBorder="1" applyAlignment="1">
      <alignment horizontal="left" vertical="center"/>
    </xf>
    <xf numFmtId="0" fontId="3" fillId="2" borderId="6" xfId="0" applyFont="1" applyFill="1" applyBorder="1" applyAlignment="1">
      <alignment horizontal="left" vertical="center" wrapText="1"/>
    </xf>
    <xf numFmtId="0" fontId="3" fillId="2" borderId="6" xfId="0" applyFont="1" applyFill="1" applyBorder="1" applyAlignment="1">
      <alignment horizontal="left" vertical="center"/>
    </xf>
    <xf numFmtId="0" fontId="0" fillId="8" borderId="6" xfId="0" applyFill="1" applyBorder="1" applyAlignment="1">
      <alignment horizontal="left" vertical="center" wrapText="1"/>
    </xf>
    <xf numFmtId="0" fontId="3" fillId="8" borderId="16" xfId="0" applyFont="1" applyFill="1" applyBorder="1" applyAlignment="1">
      <alignment horizontal="left" vertical="center" wrapText="1"/>
    </xf>
    <xf numFmtId="0" fontId="0" fillId="0" borderId="0" xfId="0" applyFill="1" applyAlignment="1">
      <alignment horizontal="left" vertical="center"/>
    </xf>
    <xf numFmtId="0" fontId="0" fillId="8" borderId="4" xfId="0" applyFill="1" applyBorder="1" applyAlignment="1">
      <alignment horizontal="center" vertical="center"/>
    </xf>
    <xf numFmtId="0" fontId="0" fillId="8" borderId="12" xfId="0" applyFill="1" applyBorder="1" applyAlignment="1">
      <alignment horizontal="center" vertical="center"/>
    </xf>
    <xf numFmtId="0" fontId="0" fillId="8" borderId="5" xfId="0" applyFont="1" applyFill="1" applyBorder="1" applyAlignment="1">
      <alignment horizontal="center" vertical="center"/>
    </xf>
    <xf numFmtId="10" fontId="0" fillId="7" borderId="5" xfId="0" applyNumberFormat="1" applyFont="1" applyFill="1" applyBorder="1" applyAlignment="1">
      <alignment horizontal="center" vertical="center"/>
    </xf>
    <xf numFmtId="10" fontId="0" fillId="8" borderId="5" xfId="0" applyNumberFormat="1" applyFont="1" applyFill="1" applyBorder="1" applyAlignment="1">
      <alignment horizontal="center" vertical="center"/>
    </xf>
    <xf numFmtId="0" fontId="0" fillId="0" borderId="6" xfId="0" applyFill="1" applyBorder="1" applyAlignment="1">
      <alignment horizontal="center" vertical="center" wrapText="1"/>
    </xf>
    <xf numFmtId="0" fontId="2" fillId="0" borderId="0"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2" fillId="4" borderId="3" xfId="0" applyFont="1" applyFill="1" applyBorder="1" applyAlignment="1">
      <alignment horizontal="center" vertical="center"/>
    </xf>
    <xf numFmtId="0" fontId="2" fillId="4" borderId="9" xfId="0" applyFont="1" applyFill="1" applyBorder="1" applyAlignment="1">
      <alignment horizontal="center" vertical="center"/>
    </xf>
    <xf numFmtId="0" fontId="3" fillId="5" borderId="12" xfId="0" applyFont="1" applyFill="1" applyBorder="1" applyAlignment="1">
      <alignment horizontal="center" vertical="top" wrapText="1"/>
    </xf>
    <xf numFmtId="0" fontId="3" fillId="5" borderId="12" xfId="0" applyFont="1" applyFill="1" applyBorder="1" applyAlignment="1">
      <alignment horizontal="center" vertical="center" wrapText="1"/>
    </xf>
  </cellXfs>
  <cellStyles count="1">
    <cellStyle name="Normal" xfId="0" builtinId="0"/>
  </cellStyles>
  <dxfs count="15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tx>
            <c:strRef>
              <c:f>'NOM-005'!$D$216</c:f>
              <c:strCache>
                <c:ptCount val="1"/>
                <c:pt idx="0">
                  <c:v>%</c:v>
                </c:pt>
              </c:strCache>
            </c:strRef>
          </c:tx>
          <c:dPt>
            <c:idx val="0"/>
            <c:bubble3D val="0"/>
            <c:spPr>
              <a:gradFill>
                <a:gsLst>
                  <a:gs pos="100000">
                    <a:schemeClr val="accent1">
                      <a:lumMod val="60000"/>
                      <a:lumOff val="40000"/>
                    </a:schemeClr>
                  </a:gs>
                  <a:gs pos="0">
                    <a:schemeClr val="accent1"/>
                  </a:gs>
                </a:gsLst>
                <a:lin ang="5400000" scaled="0"/>
              </a:gradFill>
              <a:ln w="19050">
                <a:solidFill>
                  <a:schemeClr val="lt1"/>
                </a:solidFill>
              </a:ln>
              <a:effectLst/>
            </c:spPr>
            <c:extLst>
              <c:ext xmlns:c16="http://schemas.microsoft.com/office/drawing/2014/chart" uri="{C3380CC4-5D6E-409C-BE32-E72D297353CC}">
                <c16:uniqueId val="{00000001-D2AF-8842-829D-7685DEEFB50D}"/>
              </c:ext>
            </c:extLst>
          </c:dPt>
          <c:dPt>
            <c:idx val="1"/>
            <c:bubble3D val="0"/>
            <c:spPr>
              <a:gradFill>
                <a:gsLst>
                  <a:gs pos="100000">
                    <a:schemeClr val="accent2">
                      <a:lumMod val="60000"/>
                      <a:lumOff val="40000"/>
                    </a:schemeClr>
                  </a:gs>
                  <a:gs pos="0">
                    <a:schemeClr val="accent2"/>
                  </a:gs>
                </a:gsLst>
                <a:lin ang="5400000" scaled="0"/>
              </a:gradFill>
              <a:ln w="19050">
                <a:solidFill>
                  <a:schemeClr val="lt1"/>
                </a:solidFill>
              </a:ln>
              <a:effectLst/>
            </c:spPr>
            <c:extLst>
              <c:ext xmlns:c16="http://schemas.microsoft.com/office/drawing/2014/chart" uri="{C3380CC4-5D6E-409C-BE32-E72D297353CC}">
                <c16:uniqueId val="{00000003-D2AF-8842-829D-7685DEEFB50D}"/>
              </c:ext>
            </c:extLst>
          </c:dPt>
          <c:dPt>
            <c:idx val="2"/>
            <c:bubble3D val="0"/>
            <c:spPr>
              <a:gradFill>
                <a:gsLst>
                  <a:gs pos="100000">
                    <a:schemeClr val="accent3">
                      <a:lumMod val="60000"/>
                      <a:lumOff val="40000"/>
                    </a:schemeClr>
                  </a:gs>
                  <a:gs pos="0">
                    <a:schemeClr val="accent3"/>
                  </a:gs>
                </a:gsLst>
                <a:lin ang="5400000" scaled="0"/>
              </a:gradFill>
              <a:ln w="19050">
                <a:solidFill>
                  <a:schemeClr val="lt1"/>
                </a:solidFill>
              </a:ln>
              <a:effectLst/>
            </c:spPr>
            <c:extLst>
              <c:ext xmlns:c16="http://schemas.microsoft.com/office/drawing/2014/chart" uri="{C3380CC4-5D6E-409C-BE32-E72D297353CC}">
                <c16:uniqueId val="{00000005-D2AF-8842-829D-7685DEEFB50D}"/>
              </c:ext>
            </c:extLst>
          </c:dPt>
          <c:dPt>
            <c:idx val="3"/>
            <c:bubble3D val="0"/>
            <c:spPr>
              <a:gradFill>
                <a:gsLst>
                  <a:gs pos="100000">
                    <a:schemeClr val="accent4">
                      <a:lumMod val="60000"/>
                      <a:lumOff val="40000"/>
                    </a:schemeClr>
                  </a:gs>
                  <a:gs pos="0">
                    <a:schemeClr val="accent4"/>
                  </a:gs>
                </a:gsLst>
                <a:lin ang="5400000" scaled="0"/>
              </a:gradFill>
              <a:ln w="19050">
                <a:solidFill>
                  <a:schemeClr val="lt1"/>
                </a:solidFill>
              </a:ln>
              <a:effectLst/>
            </c:spPr>
            <c:extLst>
              <c:ext xmlns:c16="http://schemas.microsoft.com/office/drawing/2014/chart" uri="{C3380CC4-5D6E-409C-BE32-E72D297353CC}">
                <c16:uniqueId val="{00000007-D2AF-8842-829D-7685DEEFB50D}"/>
              </c:ext>
            </c:extLst>
          </c:dPt>
          <c:dPt>
            <c:idx val="4"/>
            <c:bubble3D val="0"/>
            <c:spPr>
              <a:gradFill>
                <a:gsLst>
                  <a:gs pos="100000">
                    <a:schemeClr val="accent5">
                      <a:lumMod val="60000"/>
                      <a:lumOff val="40000"/>
                    </a:schemeClr>
                  </a:gs>
                  <a:gs pos="0">
                    <a:schemeClr val="accent5"/>
                  </a:gs>
                </a:gsLst>
                <a:lin ang="5400000" scaled="0"/>
              </a:gradFill>
              <a:ln w="19050">
                <a:solidFill>
                  <a:schemeClr val="lt1"/>
                </a:solidFill>
              </a:ln>
              <a:effectLst/>
            </c:spPr>
            <c:extLst>
              <c:ext xmlns:c16="http://schemas.microsoft.com/office/drawing/2014/chart" uri="{C3380CC4-5D6E-409C-BE32-E72D297353CC}">
                <c16:uniqueId val="{00000009-D2AF-8842-829D-7685DEEFB50D}"/>
              </c:ext>
            </c:extLst>
          </c:dPt>
          <c:dPt>
            <c:idx val="5"/>
            <c:bubble3D val="0"/>
            <c:spPr>
              <a:gradFill>
                <a:gsLst>
                  <a:gs pos="100000">
                    <a:schemeClr val="accent6">
                      <a:lumMod val="60000"/>
                      <a:lumOff val="40000"/>
                    </a:schemeClr>
                  </a:gs>
                  <a:gs pos="0">
                    <a:schemeClr val="accent6"/>
                  </a:gs>
                </a:gsLst>
                <a:lin ang="5400000" scaled="0"/>
              </a:gradFill>
              <a:ln w="19050">
                <a:solidFill>
                  <a:schemeClr val="lt1"/>
                </a:solidFill>
              </a:ln>
              <a:effectLst/>
            </c:spPr>
            <c:extLst>
              <c:ext xmlns:c16="http://schemas.microsoft.com/office/drawing/2014/chart" uri="{C3380CC4-5D6E-409C-BE32-E72D297353CC}">
                <c16:uniqueId val="{0000000B-D2AF-8842-829D-7685DEEFB50D}"/>
              </c:ext>
            </c:extLst>
          </c:dPt>
          <c:dPt>
            <c:idx val="6"/>
            <c:bubble3D val="0"/>
            <c:spPr>
              <a:gradFill>
                <a:gsLst>
                  <a:gs pos="100000">
                    <a:schemeClr val="accent1">
                      <a:lumMod val="60000"/>
                      <a:lumMod val="60000"/>
                      <a:lumOff val="40000"/>
                    </a:schemeClr>
                  </a:gs>
                  <a:gs pos="0">
                    <a:schemeClr val="accent1">
                      <a:lumMod val="60000"/>
                    </a:schemeClr>
                  </a:gs>
                </a:gsLst>
                <a:lin ang="5400000" scaled="0"/>
              </a:gradFill>
              <a:ln w="19050">
                <a:solidFill>
                  <a:schemeClr val="lt1"/>
                </a:solidFill>
              </a:ln>
              <a:effectLst/>
            </c:spPr>
            <c:extLst>
              <c:ext xmlns:c16="http://schemas.microsoft.com/office/drawing/2014/chart" uri="{C3380CC4-5D6E-409C-BE32-E72D297353CC}">
                <c16:uniqueId val="{0000000D-D2AF-8842-829D-7685DEEFB50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('NOM-005'!$C$217:$C$220,'NOM-005'!$C$226:$C$228)</c:f>
              <c:strCache>
                <c:ptCount val="7"/>
                <c:pt idx="0">
                  <c:v>1 Estudio</c:v>
                </c:pt>
                <c:pt idx="1">
                  <c:v>2 Programas</c:v>
                </c:pt>
                <c:pt idx="2">
                  <c:v>3 Procedimientos</c:v>
                </c:pt>
                <c:pt idx="3">
                  <c:v>4 Medidas de seguridad e higiene</c:v>
                </c:pt>
                <c:pt idx="4">
                  <c:v>5 Seguimiento a la salud</c:v>
                </c:pt>
                <c:pt idx="5">
                  <c:v>6 Capacitación</c:v>
                </c:pt>
                <c:pt idx="6">
                  <c:v>7 Registros Administrativos</c:v>
                </c:pt>
              </c:strCache>
            </c:strRef>
          </c:cat>
          <c:val>
            <c:numRef>
              <c:f>('NOM-005'!$D$217:$D$220,'NOM-005'!$D$226:$D$228)</c:f>
              <c:numCache>
                <c:formatCode>0.00%</c:formatCode>
                <c:ptCount val="7"/>
                <c:pt idx="0">
                  <c:v>0</c:v>
                </c:pt>
                <c:pt idx="1">
                  <c:v>0</c:v>
                </c:pt>
                <c:pt idx="2">
                  <c:v>0</c:v>
                </c:pt>
                <c:pt idx="4">
                  <c:v>0</c:v>
                </c:pt>
                <c:pt idx="5">
                  <c:v>0</c:v>
                </c:pt>
                <c:pt idx="6">
                  <c:v>0</c:v>
                </c:pt>
              </c:numCache>
            </c:numRef>
          </c:val>
          <c:extLst>
            <c:ext xmlns:c16="http://schemas.microsoft.com/office/drawing/2014/chart" uri="{C3380CC4-5D6E-409C-BE32-E72D297353CC}">
              <c16:uniqueId val="{00000000-0D40-CE44-A368-0B4394EABF70}"/>
            </c:ext>
          </c:extLst>
        </c:ser>
        <c:dLbls>
          <c:showLegendKey val="0"/>
          <c:showVal val="0"/>
          <c:showCatName val="0"/>
          <c:showSerName val="0"/>
          <c:showPercent val="0"/>
          <c:showBubbleSize val="0"/>
          <c:showLeaderLines val="1"/>
        </c:dLbls>
        <c:firstSliceAng val="0"/>
        <c:holeSize val="70"/>
      </c:doughnutChart>
      <c:spPr>
        <a:noFill/>
        <a:ln>
          <a:noFill/>
        </a:ln>
        <a:effectLst/>
      </c:spPr>
    </c:plotArea>
    <c:legend>
      <c:legendPos val="r"/>
      <c:overlay val="0"/>
      <c:spPr>
        <a:solidFill>
          <a:schemeClr val="lt1">
            <a:alpha val="50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MX"/>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pattFill prst="dkDnDiag">
      <a:fgClr>
        <a:schemeClr val="lt1"/>
      </a:fgClr>
      <a:bgClr>
        <a:schemeClr val="dk1">
          <a:lumMod val="10000"/>
          <a:lumOff val="90000"/>
        </a:schemeClr>
      </a:bgClr>
    </a:pattFill>
    <a:ln w="9525" cap="flat" cmpd="sng" algn="ctr">
      <a:solidFill>
        <a:schemeClr val="dk1">
          <a:lumMod val="15000"/>
          <a:lumOff val="85000"/>
        </a:schemeClr>
      </a:solidFill>
      <a:round/>
    </a:ln>
    <a:effectLst/>
  </c:spPr>
  <c:txPr>
    <a:bodyPr/>
    <a:lstStyle/>
    <a:p>
      <a:pPr>
        <a:defRPr/>
      </a:pPr>
      <a:endParaRPr lang="es-MX"/>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6">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cap="none" spc="0" normalizeH="0" baseline="0"/>
  </cs:categoryAxis>
  <cs:chartArea>
    <cs:lnRef idx="0"/>
    <cs:fillRef idx="0"/>
    <cs:effectRef idx="0"/>
    <cs:fontRef idx="minor">
      <a:schemeClr val="dk1"/>
    </cs:fontRef>
    <cs:spPr>
      <a:pattFill prst="dkDnDiag">
        <a:fgClr>
          <a:schemeClr val="lt1"/>
        </a:fgClr>
        <a:bgClr>
          <a:schemeClr val="dk1">
            <a:lumMod val="10000"/>
            <a:lumOff val="90000"/>
          </a:schemeClr>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19050">
        <a:solidFill>
          <a:schemeClr val="lt1"/>
        </a:solidFill>
      </a:ln>
    </cs:spPr>
  </cs:dataPoint>
  <cs:dataPoint3D>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50800">
        <a:solidFill>
          <a:schemeClr val="lt1"/>
        </a:solidFill>
      </a:ln>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50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100-000000000000}">
  <sheetPr/>
  <sheetViews>
    <sheetView zoomScale="118" workbookViewId="0" zoomToFit="1"/>
  </sheetViews>
  <pageMargins left="0.7" right="0.7" top="0.75" bottom="0.75" header="0.3" footer="0.3"/>
  <pageSetup orientation="landscape" horizontalDpi="0" verticalDpi="0"/>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63983" cy="6285424"/>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izam/Desktop/estadia/001-(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M-001"/>
      <sheetName val="Grafico"/>
    </sheetNames>
    <sheetDataSet>
      <sheetData sheetId="0">
        <row r="244">
          <cell r="D244" t="str">
            <v>%</v>
          </cell>
        </row>
      </sheetData>
      <sheetData sheetId="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sheetPr>
  <dimension ref="B1:O348"/>
  <sheetViews>
    <sheetView tabSelected="1" zoomScale="138" zoomScaleNormal="138" workbookViewId="0">
      <selection activeCell="C1" sqref="C1"/>
    </sheetView>
  </sheetViews>
  <sheetFormatPr baseColWidth="10" defaultColWidth="11.5" defaultRowHeight="15" x14ac:dyDescent="0.2"/>
  <cols>
    <col min="1" max="1" width="1.83203125" style="1" customWidth="1"/>
    <col min="2" max="2" width="9.5" style="51" customWidth="1"/>
    <col min="3" max="3" width="66.6640625" style="96" customWidth="1"/>
    <col min="4" max="4" width="10.5" style="3" customWidth="1"/>
    <col min="5" max="5" width="8.83203125" style="5" customWidth="1"/>
    <col min="6" max="6" width="8.83203125" style="4" customWidth="1"/>
    <col min="7" max="9" width="5.83203125" style="5" customWidth="1"/>
    <col min="10" max="10" width="36.5" style="79" customWidth="1"/>
    <col min="11" max="14" width="4.6640625" style="1" customWidth="1"/>
    <col min="15" max="15" width="14.83203125" style="1" customWidth="1"/>
    <col min="16" max="253" width="11.5" style="1"/>
    <col min="254" max="254" width="5.6640625" style="1" customWidth="1"/>
    <col min="255" max="255" width="57" style="1" customWidth="1"/>
    <col min="256" max="257" width="11.5" style="1" customWidth="1"/>
    <col min="258" max="258" width="37.83203125" style="1" customWidth="1"/>
    <col min="259" max="261" width="11.5" style="1" customWidth="1"/>
    <col min="262" max="267" width="4.6640625" style="1" customWidth="1"/>
    <col min="268" max="269" width="11.5" style="1"/>
    <col min="270" max="270" width="12.1640625" style="1" customWidth="1"/>
    <col min="271" max="271" width="14.83203125" style="1" customWidth="1"/>
    <col min="272" max="509" width="11.5" style="1"/>
    <col min="510" max="510" width="5.6640625" style="1" customWidth="1"/>
    <col min="511" max="511" width="57" style="1" customWidth="1"/>
    <col min="512" max="513" width="11.5" style="1" customWidth="1"/>
    <col min="514" max="514" width="37.83203125" style="1" customWidth="1"/>
    <col min="515" max="517" width="11.5" style="1" customWidth="1"/>
    <col min="518" max="523" width="4.6640625" style="1" customWidth="1"/>
    <col min="524" max="525" width="11.5" style="1"/>
    <col min="526" max="526" width="12.1640625" style="1" customWidth="1"/>
    <col min="527" max="527" width="14.83203125" style="1" customWidth="1"/>
    <col min="528" max="765" width="11.5" style="1"/>
    <col min="766" max="766" width="5.6640625" style="1" customWidth="1"/>
    <col min="767" max="767" width="57" style="1" customWidth="1"/>
    <col min="768" max="769" width="11.5" style="1" customWidth="1"/>
    <col min="770" max="770" width="37.83203125" style="1" customWidth="1"/>
    <col min="771" max="773" width="11.5" style="1" customWidth="1"/>
    <col min="774" max="779" width="4.6640625" style="1" customWidth="1"/>
    <col min="780" max="781" width="11.5" style="1"/>
    <col min="782" max="782" width="12.1640625" style="1" customWidth="1"/>
    <col min="783" max="783" width="14.83203125" style="1" customWidth="1"/>
    <col min="784" max="1021" width="11.5" style="1"/>
    <col min="1022" max="1022" width="5.6640625" style="1" customWidth="1"/>
    <col min="1023" max="1023" width="57" style="1" customWidth="1"/>
    <col min="1024" max="1025" width="11.5" style="1" customWidth="1"/>
    <col min="1026" max="1026" width="37.83203125" style="1" customWidth="1"/>
    <col min="1027" max="1029" width="11.5" style="1" customWidth="1"/>
    <col min="1030" max="1035" width="4.6640625" style="1" customWidth="1"/>
    <col min="1036" max="1037" width="11.5" style="1"/>
    <col min="1038" max="1038" width="12.1640625" style="1" customWidth="1"/>
    <col min="1039" max="1039" width="14.83203125" style="1" customWidth="1"/>
    <col min="1040" max="1277" width="11.5" style="1"/>
    <col min="1278" max="1278" width="5.6640625" style="1" customWidth="1"/>
    <col min="1279" max="1279" width="57" style="1" customWidth="1"/>
    <col min="1280" max="1281" width="11.5" style="1" customWidth="1"/>
    <col min="1282" max="1282" width="37.83203125" style="1" customWidth="1"/>
    <col min="1283" max="1285" width="11.5" style="1" customWidth="1"/>
    <col min="1286" max="1291" width="4.6640625" style="1" customWidth="1"/>
    <col min="1292" max="1293" width="11.5" style="1"/>
    <col min="1294" max="1294" width="12.1640625" style="1" customWidth="1"/>
    <col min="1295" max="1295" width="14.83203125" style="1" customWidth="1"/>
    <col min="1296" max="1533" width="11.5" style="1"/>
    <col min="1534" max="1534" width="5.6640625" style="1" customWidth="1"/>
    <col min="1535" max="1535" width="57" style="1" customWidth="1"/>
    <col min="1536" max="1537" width="11.5" style="1" customWidth="1"/>
    <col min="1538" max="1538" width="37.83203125" style="1" customWidth="1"/>
    <col min="1539" max="1541" width="11.5" style="1" customWidth="1"/>
    <col min="1542" max="1547" width="4.6640625" style="1" customWidth="1"/>
    <col min="1548" max="1549" width="11.5" style="1"/>
    <col min="1550" max="1550" width="12.1640625" style="1" customWidth="1"/>
    <col min="1551" max="1551" width="14.83203125" style="1" customWidth="1"/>
    <col min="1552" max="1789" width="11.5" style="1"/>
    <col min="1790" max="1790" width="5.6640625" style="1" customWidth="1"/>
    <col min="1791" max="1791" width="57" style="1" customWidth="1"/>
    <col min="1792" max="1793" width="11.5" style="1" customWidth="1"/>
    <col min="1794" max="1794" width="37.83203125" style="1" customWidth="1"/>
    <col min="1795" max="1797" width="11.5" style="1" customWidth="1"/>
    <col min="1798" max="1803" width="4.6640625" style="1" customWidth="1"/>
    <col min="1804" max="1805" width="11.5" style="1"/>
    <col min="1806" max="1806" width="12.1640625" style="1" customWidth="1"/>
    <col min="1807" max="1807" width="14.83203125" style="1" customWidth="1"/>
    <col min="1808" max="2045" width="11.5" style="1"/>
    <col min="2046" max="2046" width="5.6640625" style="1" customWidth="1"/>
    <col min="2047" max="2047" width="57" style="1" customWidth="1"/>
    <col min="2048" max="2049" width="11.5" style="1" customWidth="1"/>
    <col min="2050" max="2050" width="37.83203125" style="1" customWidth="1"/>
    <col min="2051" max="2053" width="11.5" style="1" customWidth="1"/>
    <col min="2054" max="2059" width="4.6640625" style="1" customWidth="1"/>
    <col min="2060" max="2061" width="11.5" style="1"/>
    <col min="2062" max="2062" width="12.1640625" style="1" customWidth="1"/>
    <col min="2063" max="2063" width="14.83203125" style="1" customWidth="1"/>
    <col min="2064" max="2301" width="11.5" style="1"/>
    <col min="2302" max="2302" width="5.6640625" style="1" customWidth="1"/>
    <col min="2303" max="2303" width="57" style="1" customWidth="1"/>
    <col min="2304" max="2305" width="11.5" style="1" customWidth="1"/>
    <col min="2306" max="2306" width="37.83203125" style="1" customWidth="1"/>
    <col min="2307" max="2309" width="11.5" style="1" customWidth="1"/>
    <col min="2310" max="2315" width="4.6640625" style="1" customWidth="1"/>
    <col min="2316" max="2317" width="11.5" style="1"/>
    <col min="2318" max="2318" width="12.1640625" style="1" customWidth="1"/>
    <col min="2319" max="2319" width="14.83203125" style="1" customWidth="1"/>
    <col min="2320" max="2557" width="11.5" style="1"/>
    <col min="2558" max="2558" width="5.6640625" style="1" customWidth="1"/>
    <col min="2559" max="2559" width="57" style="1" customWidth="1"/>
    <col min="2560" max="2561" width="11.5" style="1" customWidth="1"/>
    <col min="2562" max="2562" width="37.83203125" style="1" customWidth="1"/>
    <col min="2563" max="2565" width="11.5" style="1" customWidth="1"/>
    <col min="2566" max="2571" width="4.6640625" style="1" customWidth="1"/>
    <col min="2572" max="2573" width="11.5" style="1"/>
    <col min="2574" max="2574" width="12.1640625" style="1" customWidth="1"/>
    <col min="2575" max="2575" width="14.83203125" style="1" customWidth="1"/>
    <col min="2576" max="2813" width="11.5" style="1"/>
    <col min="2814" max="2814" width="5.6640625" style="1" customWidth="1"/>
    <col min="2815" max="2815" width="57" style="1" customWidth="1"/>
    <col min="2816" max="2817" width="11.5" style="1" customWidth="1"/>
    <col min="2818" max="2818" width="37.83203125" style="1" customWidth="1"/>
    <col min="2819" max="2821" width="11.5" style="1" customWidth="1"/>
    <col min="2822" max="2827" width="4.6640625" style="1" customWidth="1"/>
    <col min="2828" max="2829" width="11.5" style="1"/>
    <col min="2830" max="2830" width="12.1640625" style="1" customWidth="1"/>
    <col min="2831" max="2831" width="14.83203125" style="1" customWidth="1"/>
    <col min="2832" max="3069" width="11.5" style="1"/>
    <col min="3070" max="3070" width="5.6640625" style="1" customWidth="1"/>
    <col min="3071" max="3071" width="57" style="1" customWidth="1"/>
    <col min="3072" max="3073" width="11.5" style="1" customWidth="1"/>
    <col min="3074" max="3074" width="37.83203125" style="1" customWidth="1"/>
    <col min="3075" max="3077" width="11.5" style="1" customWidth="1"/>
    <col min="3078" max="3083" width="4.6640625" style="1" customWidth="1"/>
    <col min="3084" max="3085" width="11.5" style="1"/>
    <col min="3086" max="3086" width="12.1640625" style="1" customWidth="1"/>
    <col min="3087" max="3087" width="14.83203125" style="1" customWidth="1"/>
    <col min="3088" max="3325" width="11.5" style="1"/>
    <col min="3326" max="3326" width="5.6640625" style="1" customWidth="1"/>
    <col min="3327" max="3327" width="57" style="1" customWidth="1"/>
    <col min="3328" max="3329" width="11.5" style="1" customWidth="1"/>
    <col min="3330" max="3330" width="37.83203125" style="1" customWidth="1"/>
    <col min="3331" max="3333" width="11.5" style="1" customWidth="1"/>
    <col min="3334" max="3339" width="4.6640625" style="1" customWidth="1"/>
    <col min="3340" max="3341" width="11.5" style="1"/>
    <col min="3342" max="3342" width="12.1640625" style="1" customWidth="1"/>
    <col min="3343" max="3343" width="14.83203125" style="1" customWidth="1"/>
    <col min="3344" max="3581" width="11.5" style="1"/>
    <col min="3582" max="3582" width="5.6640625" style="1" customWidth="1"/>
    <col min="3583" max="3583" width="57" style="1" customWidth="1"/>
    <col min="3584" max="3585" width="11.5" style="1" customWidth="1"/>
    <col min="3586" max="3586" width="37.83203125" style="1" customWidth="1"/>
    <col min="3587" max="3589" width="11.5" style="1" customWidth="1"/>
    <col min="3590" max="3595" width="4.6640625" style="1" customWidth="1"/>
    <col min="3596" max="3597" width="11.5" style="1"/>
    <col min="3598" max="3598" width="12.1640625" style="1" customWidth="1"/>
    <col min="3599" max="3599" width="14.83203125" style="1" customWidth="1"/>
    <col min="3600" max="3837" width="11.5" style="1"/>
    <col min="3838" max="3838" width="5.6640625" style="1" customWidth="1"/>
    <col min="3839" max="3839" width="57" style="1" customWidth="1"/>
    <col min="3840" max="3841" width="11.5" style="1" customWidth="1"/>
    <col min="3842" max="3842" width="37.83203125" style="1" customWidth="1"/>
    <col min="3843" max="3845" width="11.5" style="1" customWidth="1"/>
    <col min="3846" max="3851" width="4.6640625" style="1" customWidth="1"/>
    <col min="3852" max="3853" width="11.5" style="1"/>
    <col min="3854" max="3854" width="12.1640625" style="1" customWidth="1"/>
    <col min="3855" max="3855" width="14.83203125" style="1" customWidth="1"/>
    <col min="3856" max="4093" width="11.5" style="1"/>
    <col min="4094" max="4094" width="5.6640625" style="1" customWidth="1"/>
    <col min="4095" max="4095" width="57" style="1" customWidth="1"/>
    <col min="4096" max="4097" width="11.5" style="1" customWidth="1"/>
    <col min="4098" max="4098" width="37.83203125" style="1" customWidth="1"/>
    <col min="4099" max="4101" width="11.5" style="1" customWidth="1"/>
    <col min="4102" max="4107" width="4.6640625" style="1" customWidth="1"/>
    <col min="4108" max="4109" width="11.5" style="1"/>
    <col min="4110" max="4110" width="12.1640625" style="1" customWidth="1"/>
    <col min="4111" max="4111" width="14.83203125" style="1" customWidth="1"/>
    <col min="4112" max="4349" width="11.5" style="1"/>
    <col min="4350" max="4350" width="5.6640625" style="1" customWidth="1"/>
    <col min="4351" max="4351" width="57" style="1" customWidth="1"/>
    <col min="4352" max="4353" width="11.5" style="1" customWidth="1"/>
    <col min="4354" max="4354" width="37.83203125" style="1" customWidth="1"/>
    <col min="4355" max="4357" width="11.5" style="1" customWidth="1"/>
    <col min="4358" max="4363" width="4.6640625" style="1" customWidth="1"/>
    <col min="4364" max="4365" width="11.5" style="1"/>
    <col min="4366" max="4366" width="12.1640625" style="1" customWidth="1"/>
    <col min="4367" max="4367" width="14.83203125" style="1" customWidth="1"/>
    <col min="4368" max="4605" width="11.5" style="1"/>
    <col min="4606" max="4606" width="5.6640625" style="1" customWidth="1"/>
    <col min="4607" max="4607" width="57" style="1" customWidth="1"/>
    <col min="4608" max="4609" width="11.5" style="1" customWidth="1"/>
    <col min="4610" max="4610" width="37.83203125" style="1" customWidth="1"/>
    <col min="4611" max="4613" width="11.5" style="1" customWidth="1"/>
    <col min="4614" max="4619" width="4.6640625" style="1" customWidth="1"/>
    <col min="4620" max="4621" width="11.5" style="1"/>
    <col min="4622" max="4622" width="12.1640625" style="1" customWidth="1"/>
    <col min="4623" max="4623" width="14.83203125" style="1" customWidth="1"/>
    <col min="4624" max="4861" width="11.5" style="1"/>
    <col min="4862" max="4862" width="5.6640625" style="1" customWidth="1"/>
    <col min="4863" max="4863" width="57" style="1" customWidth="1"/>
    <col min="4864" max="4865" width="11.5" style="1" customWidth="1"/>
    <col min="4866" max="4866" width="37.83203125" style="1" customWidth="1"/>
    <col min="4867" max="4869" width="11.5" style="1" customWidth="1"/>
    <col min="4870" max="4875" width="4.6640625" style="1" customWidth="1"/>
    <col min="4876" max="4877" width="11.5" style="1"/>
    <col min="4878" max="4878" width="12.1640625" style="1" customWidth="1"/>
    <col min="4879" max="4879" width="14.83203125" style="1" customWidth="1"/>
    <col min="4880" max="5117" width="11.5" style="1"/>
    <col min="5118" max="5118" width="5.6640625" style="1" customWidth="1"/>
    <col min="5119" max="5119" width="57" style="1" customWidth="1"/>
    <col min="5120" max="5121" width="11.5" style="1" customWidth="1"/>
    <col min="5122" max="5122" width="37.83203125" style="1" customWidth="1"/>
    <col min="5123" max="5125" width="11.5" style="1" customWidth="1"/>
    <col min="5126" max="5131" width="4.6640625" style="1" customWidth="1"/>
    <col min="5132" max="5133" width="11.5" style="1"/>
    <col min="5134" max="5134" width="12.1640625" style="1" customWidth="1"/>
    <col min="5135" max="5135" width="14.83203125" style="1" customWidth="1"/>
    <col min="5136" max="5373" width="11.5" style="1"/>
    <col min="5374" max="5374" width="5.6640625" style="1" customWidth="1"/>
    <col min="5375" max="5375" width="57" style="1" customWidth="1"/>
    <col min="5376" max="5377" width="11.5" style="1" customWidth="1"/>
    <col min="5378" max="5378" width="37.83203125" style="1" customWidth="1"/>
    <col min="5379" max="5381" width="11.5" style="1" customWidth="1"/>
    <col min="5382" max="5387" width="4.6640625" style="1" customWidth="1"/>
    <col min="5388" max="5389" width="11.5" style="1"/>
    <col min="5390" max="5390" width="12.1640625" style="1" customWidth="1"/>
    <col min="5391" max="5391" width="14.83203125" style="1" customWidth="1"/>
    <col min="5392" max="5629" width="11.5" style="1"/>
    <col min="5630" max="5630" width="5.6640625" style="1" customWidth="1"/>
    <col min="5631" max="5631" width="57" style="1" customWidth="1"/>
    <col min="5632" max="5633" width="11.5" style="1" customWidth="1"/>
    <col min="5634" max="5634" width="37.83203125" style="1" customWidth="1"/>
    <col min="5635" max="5637" width="11.5" style="1" customWidth="1"/>
    <col min="5638" max="5643" width="4.6640625" style="1" customWidth="1"/>
    <col min="5644" max="5645" width="11.5" style="1"/>
    <col min="5646" max="5646" width="12.1640625" style="1" customWidth="1"/>
    <col min="5647" max="5647" width="14.83203125" style="1" customWidth="1"/>
    <col min="5648" max="5885" width="11.5" style="1"/>
    <col min="5886" max="5886" width="5.6640625" style="1" customWidth="1"/>
    <col min="5887" max="5887" width="57" style="1" customWidth="1"/>
    <col min="5888" max="5889" width="11.5" style="1" customWidth="1"/>
    <col min="5890" max="5890" width="37.83203125" style="1" customWidth="1"/>
    <col min="5891" max="5893" width="11.5" style="1" customWidth="1"/>
    <col min="5894" max="5899" width="4.6640625" style="1" customWidth="1"/>
    <col min="5900" max="5901" width="11.5" style="1"/>
    <col min="5902" max="5902" width="12.1640625" style="1" customWidth="1"/>
    <col min="5903" max="5903" width="14.83203125" style="1" customWidth="1"/>
    <col min="5904" max="6141" width="11.5" style="1"/>
    <col min="6142" max="6142" width="5.6640625" style="1" customWidth="1"/>
    <col min="6143" max="6143" width="57" style="1" customWidth="1"/>
    <col min="6144" max="6145" width="11.5" style="1" customWidth="1"/>
    <col min="6146" max="6146" width="37.83203125" style="1" customWidth="1"/>
    <col min="6147" max="6149" width="11.5" style="1" customWidth="1"/>
    <col min="6150" max="6155" width="4.6640625" style="1" customWidth="1"/>
    <col min="6156" max="6157" width="11.5" style="1"/>
    <col min="6158" max="6158" width="12.1640625" style="1" customWidth="1"/>
    <col min="6159" max="6159" width="14.83203125" style="1" customWidth="1"/>
    <col min="6160" max="6397" width="11.5" style="1"/>
    <col min="6398" max="6398" width="5.6640625" style="1" customWidth="1"/>
    <col min="6399" max="6399" width="57" style="1" customWidth="1"/>
    <col min="6400" max="6401" width="11.5" style="1" customWidth="1"/>
    <col min="6402" max="6402" width="37.83203125" style="1" customWidth="1"/>
    <col min="6403" max="6405" width="11.5" style="1" customWidth="1"/>
    <col min="6406" max="6411" width="4.6640625" style="1" customWidth="1"/>
    <col min="6412" max="6413" width="11.5" style="1"/>
    <col min="6414" max="6414" width="12.1640625" style="1" customWidth="1"/>
    <col min="6415" max="6415" width="14.83203125" style="1" customWidth="1"/>
    <col min="6416" max="6653" width="11.5" style="1"/>
    <col min="6654" max="6654" width="5.6640625" style="1" customWidth="1"/>
    <col min="6655" max="6655" width="57" style="1" customWidth="1"/>
    <col min="6656" max="6657" width="11.5" style="1" customWidth="1"/>
    <col min="6658" max="6658" width="37.83203125" style="1" customWidth="1"/>
    <col min="6659" max="6661" width="11.5" style="1" customWidth="1"/>
    <col min="6662" max="6667" width="4.6640625" style="1" customWidth="1"/>
    <col min="6668" max="6669" width="11.5" style="1"/>
    <col min="6670" max="6670" width="12.1640625" style="1" customWidth="1"/>
    <col min="6671" max="6671" width="14.83203125" style="1" customWidth="1"/>
    <col min="6672" max="6909" width="11.5" style="1"/>
    <col min="6910" max="6910" width="5.6640625" style="1" customWidth="1"/>
    <col min="6911" max="6911" width="57" style="1" customWidth="1"/>
    <col min="6912" max="6913" width="11.5" style="1" customWidth="1"/>
    <col min="6914" max="6914" width="37.83203125" style="1" customWidth="1"/>
    <col min="6915" max="6917" width="11.5" style="1" customWidth="1"/>
    <col min="6918" max="6923" width="4.6640625" style="1" customWidth="1"/>
    <col min="6924" max="6925" width="11.5" style="1"/>
    <col min="6926" max="6926" width="12.1640625" style="1" customWidth="1"/>
    <col min="6927" max="6927" width="14.83203125" style="1" customWidth="1"/>
    <col min="6928" max="7165" width="11.5" style="1"/>
    <col min="7166" max="7166" width="5.6640625" style="1" customWidth="1"/>
    <col min="7167" max="7167" width="57" style="1" customWidth="1"/>
    <col min="7168" max="7169" width="11.5" style="1" customWidth="1"/>
    <col min="7170" max="7170" width="37.83203125" style="1" customWidth="1"/>
    <col min="7171" max="7173" width="11.5" style="1" customWidth="1"/>
    <col min="7174" max="7179" width="4.6640625" style="1" customWidth="1"/>
    <col min="7180" max="7181" width="11.5" style="1"/>
    <col min="7182" max="7182" width="12.1640625" style="1" customWidth="1"/>
    <col min="7183" max="7183" width="14.83203125" style="1" customWidth="1"/>
    <col min="7184" max="7421" width="11.5" style="1"/>
    <col min="7422" max="7422" width="5.6640625" style="1" customWidth="1"/>
    <col min="7423" max="7423" width="57" style="1" customWidth="1"/>
    <col min="7424" max="7425" width="11.5" style="1" customWidth="1"/>
    <col min="7426" max="7426" width="37.83203125" style="1" customWidth="1"/>
    <col min="7427" max="7429" width="11.5" style="1" customWidth="1"/>
    <col min="7430" max="7435" width="4.6640625" style="1" customWidth="1"/>
    <col min="7436" max="7437" width="11.5" style="1"/>
    <col min="7438" max="7438" width="12.1640625" style="1" customWidth="1"/>
    <col min="7439" max="7439" width="14.83203125" style="1" customWidth="1"/>
    <col min="7440" max="7677" width="11.5" style="1"/>
    <col min="7678" max="7678" width="5.6640625" style="1" customWidth="1"/>
    <col min="7679" max="7679" width="57" style="1" customWidth="1"/>
    <col min="7680" max="7681" width="11.5" style="1" customWidth="1"/>
    <col min="7682" max="7682" width="37.83203125" style="1" customWidth="1"/>
    <col min="7683" max="7685" width="11.5" style="1" customWidth="1"/>
    <col min="7686" max="7691" width="4.6640625" style="1" customWidth="1"/>
    <col min="7692" max="7693" width="11.5" style="1"/>
    <col min="7694" max="7694" width="12.1640625" style="1" customWidth="1"/>
    <col min="7695" max="7695" width="14.83203125" style="1" customWidth="1"/>
    <col min="7696" max="7933" width="11.5" style="1"/>
    <col min="7934" max="7934" width="5.6640625" style="1" customWidth="1"/>
    <col min="7935" max="7935" width="57" style="1" customWidth="1"/>
    <col min="7936" max="7937" width="11.5" style="1" customWidth="1"/>
    <col min="7938" max="7938" width="37.83203125" style="1" customWidth="1"/>
    <col min="7939" max="7941" width="11.5" style="1" customWidth="1"/>
    <col min="7942" max="7947" width="4.6640625" style="1" customWidth="1"/>
    <col min="7948" max="7949" width="11.5" style="1"/>
    <col min="7950" max="7950" width="12.1640625" style="1" customWidth="1"/>
    <col min="7951" max="7951" width="14.83203125" style="1" customWidth="1"/>
    <col min="7952" max="8189" width="11.5" style="1"/>
    <col min="8190" max="8190" width="5.6640625" style="1" customWidth="1"/>
    <col min="8191" max="8191" width="57" style="1" customWidth="1"/>
    <col min="8192" max="8193" width="11.5" style="1" customWidth="1"/>
    <col min="8194" max="8194" width="37.83203125" style="1" customWidth="1"/>
    <col min="8195" max="8197" width="11.5" style="1" customWidth="1"/>
    <col min="8198" max="8203" width="4.6640625" style="1" customWidth="1"/>
    <col min="8204" max="8205" width="11.5" style="1"/>
    <col min="8206" max="8206" width="12.1640625" style="1" customWidth="1"/>
    <col min="8207" max="8207" width="14.83203125" style="1" customWidth="1"/>
    <col min="8208" max="8445" width="11.5" style="1"/>
    <col min="8446" max="8446" width="5.6640625" style="1" customWidth="1"/>
    <col min="8447" max="8447" width="57" style="1" customWidth="1"/>
    <col min="8448" max="8449" width="11.5" style="1" customWidth="1"/>
    <col min="8450" max="8450" width="37.83203125" style="1" customWidth="1"/>
    <col min="8451" max="8453" width="11.5" style="1" customWidth="1"/>
    <col min="8454" max="8459" width="4.6640625" style="1" customWidth="1"/>
    <col min="8460" max="8461" width="11.5" style="1"/>
    <col min="8462" max="8462" width="12.1640625" style="1" customWidth="1"/>
    <col min="8463" max="8463" width="14.83203125" style="1" customWidth="1"/>
    <col min="8464" max="8701" width="11.5" style="1"/>
    <col min="8702" max="8702" width="5.6640625" style="1" customWidth="1"/>
    <col min="8703" max="8703" width="57" style="1" customWidth="1"/>
    <col min="8704" max="8705" width="11.5" style="1" customWidth="1"/>
    <col min="8706" max="8706" width="37.83203125" style="1" customWidth="1"/>
    <col min="8707" max="8709" width="11.5" style="1" customWidth="1"/>
    <col min="8710" max="8715" width="4.6640625" style="1" customWidth="1"/>
    <col min="8716" max="8717" width="11.5" style="1"/>
    <col min="8718" max="8718" width="12.1640625" style="1" customWidth="1"/>
    <col min="8719" max="8719" width="14.83203125" style="1" customWidth="1"/>
    <col min="8720" max="8957" width="11.5" style="1"/>
    <col min="8958" max="8958" width="5.6640625" style="1" customWidth="1"/>
    <col min="8959" max="8959" width="57" style="1" customWidth="1"/>
    <col min="8960" max="8961" width="11.5" style="1" customWidth="1"/>
    <col min="8962" max="8962" width="37.83203125" style="1" customWidth="1"/>
    <col min="8963" max="8965" width="11.5" style="1" customWidth="1"/>
    <col min="8966" max="8971" width="4.6640625" style="1" customWidth="1"/>
    <col min="8972" max="8973" width="11.5" style="1"/>
    <col min="8974" max="8974" width="12.1640625" style="1" customWidth="1"/>
    <col min="8975" max="8975" width="14.83203125" style="1" customWidth="1"/>
    <col min="8976" max="9213" width="11.5" style="1"/>
    <col min="9214" max="9214" width="5.6640625" style="1" customWidth="1"/>
    <col min="9215" max="9215" width="57" style="1" customWidth="1"/>
    <col min="9216" max="9217" width="11.5" style="1" customWidth="1"/>
    <col min="9218" max="9218" width="37.83203125" style="1" customWidth="1"/>
    <col min="9219" max="9221" width="11.5" style="1" customWidth="1"/>
    <col min="9222" max="9227" width="4.6640625" style="1" customWidth="1"/>
    <col min="9228" max="9229" width="11.5" style="1"/>
    <col min="9230" max="9230" width="12.1640625" style="1" customWidth="1"/>
    <col min="9231" max="9231" width="14.83203125" style="1" customWidth="1"/>
    <col min="9232" max="9469" width="11.5" style="1"/>
    <col min="9470" max="9470" width="5.6640625" style="1" customWidth="1"/>
    <col min="9471" max="9471" width="57" style="1" customWidth="1"/>
    <col min="9472" max="9473" width="11.5" style="1" customWidth="1"/>
    <col min="9474" max="9474" width="37.83203125" style="1" customWidth="1"/>
    <col min="9475" max="9477" width="11.5" style="1" customWidth="1"/>
    <col min="9478" max="9483" width="4.6640625" style="1" customWidth="1"/>
    <col min="9484" max="9485" width="11.5" style="1"/>
    <col min="9486" max="9486" width="12.1640625" style="1" customWidth="1"/>
    <col min="9487" max="9487" width="14.83203125" style="1" customWidth="1"/>
    <col min="9488" max="9725" width="11.5" style="1"/>
    <col min="9726" max="9726" width="5.6640625" style="1" customWidth="1"/>
    <col min="9727" max="9727" width="57" style="1" customWidth="1"/>
    <col min="9728" max="9729" width="11.5" style="1" customWidth="1"/>
    <col min="9730" max="9730" width="37.83203125" style="1" customWidth="1"/>
    <col min="9731" max="9733" width="11.5" style="1" customWidth="1"/>
    <col min="9734" max="9739" width="4.6640625" style="1" customWidth="1"/>
    <col min="9740" max="9741" width="11.5" style="1"/>
    <col min="9742" max="9742" width="12.1640625" style="1" customWidth="1"/>
    <col min="9743" max="9743" width="14.83203125" style="1" customWidth="1"/>
    <col min="9744" max="9981" width="11.5" style="1"/>
    <col min="9982" max="9982" width="5.6640625" style="1" customWidth="1"/>
    <col min="9983" max="9983" width="57" style="1" customWidth="1"/>
    <col min="9984" max="9985" width="11.5" style="1" customWidth="1"/>
    <col min="9986" max="9986" width="37.83203125" style="1" customWidth="1"/>
    <col min="9987" max="9989" width="11.5" style="1" customWidth="1"/>
    <col min="9990" max="9995" width="4.6640625" style="1" customWidth="1"/>
    <col min="9996" max="9997" width="11.5" style="1"/>
    <col min="9998" max="9998" width="12.1640625" style="1" customWidth="1"/>
    <col min="9999" max="9999" width="14.83203125" style="1" customWidth="1"/>
    <col min="10000" max="10237" width="11.5" style="1"/>
    <col min="10238" max="10238" width="5.6640625" style="1" customWidth="1"/>
    <col min="10239" max="10239" width="57" style="1" customWidth="1"/>
    <col min="10240" max="10241" width="11.5" style="1" customWidth="1"/>
    <col min="10242" max="10242" width="37.83203125" style="1" customWidth="1"/>
    <col min="10243" max="10245" width="11.5" style="1" customWidth="1"/>
    <col min="10246" max="10251" width="4.6640625" style="1" customWidth="1"/>
    <col min="10252" max="10253" width="11.5" style="1"/>
    <col min="10254" max="10254" width="12.1640625" style="1" customWidth="1"/>
    <col min="10255" max="10255" width="14.83203125" style="1" customWidth="1"/>
    <col min="10256" max="10493" width="11.5" style="1"/>
    <col min="10494" max="10494" width="5.6640625" style="1" customWidth="1"/>
    <col min="10495" max="10495" width="57" style="1" customWidth="1"/>
    <col min="10496" max="10497" width="11.5" style="1" customWidth="1"/>
    <col min="10498" max="10498" width="37.83203125" style="1" customWidth="1"/>
    <col min="10499" max="10501" width="11.5" style="1" customWidth="1"/>
    <col min="10502" max="10507" width="4.6640625" style="1" customWidth="1"/>
    <col min="10508" max="10509" width="11.5" style="1"/>
    <col min="10510" max="10510" width="12.1640625" style="1" customWidth="1"/>
    <col min="10511" max="10511" width="14.83203125" style="1" customWidth="1"/>
    <col min="10512" max="10749" width="11.5" style="1"/>
    <col min="10750" max="10750" width="5.6640625" style="1" customWidth="1"/>
    <col min="10751" max="10751" width="57" style="1" customWidth="1"/>
    <col min="10752" max="10753" width="11.5" style="1" customWidth="1"/>
    <col min="10754" max="10754" width="37.83203125" style="1" customWidth="1"/>
    <col min="10755" max="10757" width="11.5" style="1" customWidth="1"/>
    <col min="10758" max="10763" width="4.6640625" style="1" customWidth="1"/>
    <col min="10764" max="10765" width="11.5" style="1"/>
    <col min="10766" max="10766" width="12.1640625" style="1" customWidth="1"/>
    <col min="10767" max="10767" width="14.83203125" style="1" customWidth="1"/>
    <col min="10768" max="11005" width="11.5" style="1"/>
    <col min="11006" max="11006" width="5.6640625" style="1" customWidth="1"/>
    <col min="11007" max="11007" width="57" style="1" customWidth="1"/>
    <col min="11008" max="11009" width="11.5" style="1" customWidth="1"/>
    <col min="11010" max="11010" width="37.83203125" style="1" customWidth="1"/>
    <col min="11011" max="11013" width="11.5" style="1" customWidth="1"/>
    <col min="11014" max="11019" width="4.6640625" style="1" customWidth="1"/>
    <col min="11020" max="11021" width="11.5" style="1"/>
    <col min="11022" max="11022" width="12.1640625" style="1" customWidth="1"/>
    <col min="11023" max="11023" width="14.83203125" style="1" customWidth="1"/>
    <col min="11024" max="11261" width="11.5" style="1"/>
    <col min="11262" max="11262" width="5.6640625" style="1" customWidth="1"/>
    <col min="11263" max="11263" width="57" style="1" customWidth="1"/>
    <col min="11264" max="11265" width="11.5" style="1" customWidth="1"/>
    <col min="11266" max="11266" width="37.83203125" style="1" customWidth="1"/>
    <col min="11267" max="11269" width="11.5" style="1" customWidth="1"/>
    <col min="11270" max="11275" width="4.6640625" style="1" customWidth="1"/>
    <col min="11276" max="11277" width="11.5" style="1"/>
    <col min="11278" max="11278" width="12.1640625" style="1" customWidth="1"/>
    <col min="11279" max="11279" width="14.83203125" style="1" customWidth="1"/>
    <col min="11280" max="11517" width="11.5" style="1"/>
    <col min="11518" max="11518" width="5.6640625" style="1" customWidth="1"/>
    <col min="11519" max="11519" width="57" style="1" customWidth="1"/>
    <col min="11520" max="11521" width="11.5" style="1" customWidth="1"/>
    <col min="11522" max="11522" width="37.83203125" style="1" customWidth="1"/>
    <col min="11523" max="11525" width="11.5" style="1" customWidth="1"/>
    <col min="11526" max="11531" width="4.6640625" style="1" customWidth="1"/>
    <col min="11532" max="11533" width="11.5" style="1"/>
    <col min="11534" max="11534" width="12.1640625" style="1" customWidth="1"/>
    <col min="11535" max="11535" width="14.83203125" style="1" customWidth="1"/>
    <col min="11536" max="11773" width="11.5" style="1"/>
    <col min="11774" max="11774" width="5.6640625" style="1" customWidth="1"/>
    <col min="11775" max="11775" width="57" style="1" customWidth="1"/>
    <col min="11776" max="11777" width="11.5" style="1" customWidth="1"/>
    <col min="11778" max="11778" width="37.83203125" style="1" customWidth="1"/>
    <col min="11779" max="11781" width="11.5" style="1" customWidth="1"/>
    <col min="11782" max="11787" width="4.6640625" style="1" customWidth="1"/>
    <col min="11788" max="11789" width="11.5" style="1"/>
    <col min="11790" max="11790" width="12.1640625" style="1" customWidth="1"/>
    <col min="11791" max="11791" width="14.83203125" style="1" customWidth="1"/>
    <col min="11792" max="12029" width="11.5" style="1"/>
    <col min="12030" max="12030" width="5.6640625" style="1" customWidth="1"/>
    <col min="12031" max="12031" width="57" style="1" customWidth="1"/>
    <col min="12032" max="12033" width="11.5" style="1" customWidth="1"/>
    <col min="12034" max="12034" width="37.83203125" style="1" customWidth="1"/>
    <col min="12035" max="12037" width="11.5" style="1" customWidth="1"/>
    <col min="12038" max="12043" width="4.6640625" style="1" customWidth="1"/>
    <col min="12044" max="12045" width="11.5" style="1"/>
    <col min="12046" max="12046" width="12.1640625" style="1" customWidth="1"/>
    <col min="12047" max="12047" width="14.83203125" style="1" customWidth="1"/>
    <col min="12048" max="12285" width="11.5" style="1"/>
    <col min="12286" max="12286" width="5.6640625" style="1" customWidth="1"/>
    <col min="12287" max="12287" width="57" style="1" customWidth="1"/>
    <col min="12288" max="12289" width="11.5" style="1" customWidth="1"/>
    <col min="12290" max="12290" width="37.83203125" style="1" customWidth="1"/>
    <col min="12291" max="12293" width="11.5" style="1" customWidth="1"/>
    <col min="12294" max="12299" width="4.6640625" style="1" customWidth="1"/>
    <col min="12300" max="12301" width="11.5" style="1"/>
    <col min="12302" max="12302" width="12.1640625" style="1" customWidth="1"/>
    <col min="12303" max="12303" width="14.83203125" style="1" customWidth="1"/>
    <col min="12304" max="12541" width="11.5" style="1"/>
    <col min="12542" max="12542" width="5.6640625" style="1" customWidth="1"/>
    <col min="12543" max="12543" width="57" style="1" customWidth="1"/>
    <col min="12544" max="12545" width="11.5" style="1" customWidth="1"/>
    <col min="12546" max="12546" width="37.83203125" style="1" customWidth="1"/>
    <col min="12547" max="12549" width="11.5" style="1" customWidth="1"/>
    <col min="12550" max="12555" width="4.6640625" style="1" customWidth="1"/>
    <col min="12556" max="12557" width="11.5" style="1"/>
    <col min="12558" max="12558" width="12.1640625" style="1" customWidth="1"/>
    <col min="12559" max="12559" width="14.83203125" style="1" customWidth="1"/>
    <col min="12560" max="12797" width="11.5" style="1"/>
    <col min="12798" max="12798" width="5.6640625" style="1" customWidth="1"/>
    <col min="12799" max="12799" width="57" style="1" customWidth="1"/>
    <col min="12800" max="12801" width="11.5" style="1" customWidth="1"/>
    <col min="12802" max="12802" width="37.83203125" style="1" customWidth="1"/>
    <col min="12803" max="12805" width="11.5" style="1" customWidth="1"/>
    <col min="12806" max="12811" width="4.6640625" style="1" customWidth="1"/>
    <col min="12812" max="12813" width="11.5" style="1"/>
    <col min="12814" max="12814" width="12.1640625" style="1" customWidth="1"/>
    <col min="12815" max="12815" width="14.83203125" style="1" customWidth="1"/>
    <col min="12816" max="13053" width="11.5" style="1"/>
    <col min="13054" max="13054" width="5.6640625" style="1" customWidth="1"/>
    <col min="13055" max="13055" width="57" style="1" customWidth="1"/>
    <col min="13056" max="13057" width="11.5" style="1" customWidth="1"/>
    <col min="13058" max="13058" width="37.83203125" style="1" customWidth="1"/>
    <col min="13059" max="13061" width="11.5" style="1" customWidth="1"/>
    <col min="13062" max="13067" width="4.6640625" style="1" customWidth="1"/>
    <col min="13068" max="13069" width="11.5" style="1"/>
    <col min="13070" max="13070" width="12.1640625" style="1" customWidth="1"/>
    <col min="13071" max="13071" width="14.83203125" style="1" customWidth="1"/>
    <col min="13072" max="13309" width="11.5" style="1"/>
    <col min="13310" max="13310" width="5.6640625" style="1" customWidth="1"/>
    <col min="13311" max="13311" width="57" style="1" customWidth="1"/>
    <col min="13312" max="13313" width="11.5" style="1" customWidth="1"/>
    <col min="13314" max="13314" width="37.83203125" style="1" customWidth="1"/>
    <col min="13315" max="13317" width="11.5" style="1" customWidth="1"/>
    <col min="13318" max="13323" width="4.6640625" style="1" customWidth="1"/>
    <col min="13324" max="13325" width="11.5" style="1"/>
    <col min="13326" max="13326" width="12.1640625" style="1" customWidth="1"/>
    <col min="13327" max="13327" width="14.83203125" style="1" customWidth="1"/>
    <col min="13328" max="13565" width="11.5" style="1"/>
    <col min="13566" max="13566" width="5.6640625" style="1" customWidth="1"/>
    <col min="13567" max="13567" width="57" style="1" customWidth="1"/>
    <col min="13568" max="13569" width="11.5" style="1" customWidth="1"/>
    <col min="13570" max="13570" width="37.83203125" style="1" customWidth="1"/>
    <col min="13571" max="13573" width="11.5" style="1" customWidth="1"/>
    <col min="13574" max="13579" width="4.6640625" style="1" customWidth="1"/>
    <col min="13580" max="13581" width="11.5" style="1"/>
    <col min="13582" max="13582" width="12.1640625" style="1" customWidth="1"/>
    <col min="13583" max="13583" width="14.83203125" style="1" customWidth="1"/>
    <col min="13584" max="13821" width="11.5" style="1"/>
    <col min="13822" max="13822" width="5.6640625" style="1" customWidth="1"/>
    <col min="13823" max="13823" width="57" style="1" customWidth="1"/>
    <col min="13824" max="13825" width="11.5" style="1" customWidth="1"/>
    <col min="13826" max="13826" width="37.83203125" style="1" customWidth="1"/>
    <col min="13827" max="13829" width="11.5" style="1" customWidth="1"/>
    <col min="13830" max="13835" width="4.6640625" style="1" customWidth="1"/>
    <col min="13836" max="13837" width="11.5" style="1"/>
    <col min="13838" max="13838" width="12.1640625" style="1" customWidth="1"/>
    <col min="13839" max="13839" width="14.83203125" style="1" customWidth="1"/>
    <col min="13840" max="14077" width="11.5" style="1"/>
    <col min="14078" max="14078" width="5.6640625" style="1" customWidth="1"/>
    <col min="14079" max="14079" width="57" style="1" customWidth="1"/>
    <col min="14080" max="14081" width="11.5" style="1" customWidth="1"/>
    <col min="14082" max="14082" width="37.83203125" style="1" customWidth="1"/>
    <col min="14083" max="14085" width="11.5" style="1" customWidth="1"/>
    <col min="14086" max="14091" width="4.6640625" style="1" customWidth="1"/>
    <col min="14092" max="14093" width="11.5" style="1"/>
    <col min="14094" max="14094" width="12.1640625" style="1" customWidth="1"/>
    <col min="14095" max="14095" width="14.83203125" style="1" customWidth="1"/>
    <col min="14096" max="14333" width="11.5" style="1"/>
    <col min="14334" max="14334" width="5.6640625" style="1" customWidth="1"/>
    <col min="14335" max="14335" width="57" style="1" customWidth="1"/>
    <col min="14336" max="14337" width="11.5" style="1" customWidth="1"/>
    <col min="14338" max="14338" width="37.83203125" style="1" customWidth="1"/>
    <col min="14339" max="14341" width="11.5" style="1" customWidth="1"/>
    <col min="14342" max="14347" width="4.6640625" style="1" customWidth="1"/>
    <col min="14348" max="14349" width="11.5" style="1"/>
    <col min="14350" max="14350" width="12.1640625" style="1" customWidth="1"/>
    <col min="14351" max="14351" width="14.83203125" style="1" customWidth="1"/>
    <col min="14352" max="14589" width="11.5" style="1"/>
    <col min="14590" max="14590" width="5.6640625" style="1" customWidth="1"/>
    <col min="14591" max="14591" width="57" style="1" customWidth="1"/>
    <col min="14592" max="14593" width="11.5" style="1" customWidth="1"/>
    <col min="14594" max="14594" width="37.83203125" style="1" customWidth="1"/>
    <col min="14595" max="14597" width="11.5" style="1" customWidth="1"/>
    <col min="14598" max="14603" width="4.6640625" style="1" customWidth="1"/>
    <col min="14604" max="14605" width="11.5" style="1"/>
    <col min="14606" max="14606" width="12.1640625" style="1" customWidth="1"/>
    <col min="14607" max="14607" width="14.83203125" style="1" customWidth="1"/>
    <col min="14608" max="14845" width="11.5" style="1"/>
    <col min="14846" max="14846" width="5.6640625" style="1" customWidth="1"/>
    <col min="14847" max="14847" width="57" style="1" customWidth="1"/>
    <col min="14848" max="14849" width="11.5" style="1" customWidth="1"/>
    <col min="14850" max="14850" width="37.83203125" style="1" customWidth="1"/>
    <col min="14851" max="14853" width="11.5" style="1" customWidth="1"/>
    <col min="14854" max="14859" width="4.6640625" style="1" customWidth="1"/>
    <col min="14860" max="14861" width="11.5" style="1"/>
    <col min="14862" max="14862" width="12.1640625" style="1" customWidth="1"/>
    <col min="14863" max="14863" width="14.83203125" style="1" customWidth="1"/>
    <col min="14864" max="15101" width="11.5" style="1"/>
    <col min="15102" max="15102" width="5.6640625" style="1" customWidth="1"/>
    <col min="15103" max="15103" width="57" style="1" customWidth="1"/>
    <col min="15104" max="15105" width="11.5" style="1" customWidth="1"/>
    <col min="15106" max="15106" width="37.83203125" style="1" customWidth="1"/>
    <col min="15107" max="15109" width="11.5" style="1" customWidth="1"/>
    <col min="15110" max="15115" width="4.6640625" style="1" customWidth="1"/>
    <col min="15116" max="15117" width="11.5" style="1"/>
    <col min="15118" max="15118" width="12.1640625" style="1" customWidth="1"/>
    <col min="15119" max="15119" width="14.83203125" style="1" customWidth="1"/>
    <col min="15120" max="15357" width="11.5" style="1"/>
    <col min="15358" max="15358" width="5.6640625" style="1" customWidth="1"/>
    <col min="15359" max="15359" width="57" style="1" customWidth="1"/>
    <col min="15360" max="15361" width="11.5" style="1" customWidth="1"/>
    <col min="15362" max="15362" width="37.83203125" style="1" customWidth="1"/>
    <col min="15363" max="15365" width="11.5" style="1" customWidth="1"/>
    <col min="15366" max="15371" width="4.6640625" style="1" customWidth="1"/>
    <col min="15372" max="15373" width="11.5" style="1"/>
    <col min="15374" max="15374" width="12.1640625" style="1" customWidth="1"/>
    <col min="15375" max="15375" width="14.83203125" style="1" customWidth="1"/>
    <col min="15376" max="15613" width="11.5" style="1"/>
    <col min="15614" max="15614" width="5.6640625" style="1" customWidth="1"/>
    <col min="15615" max="15615" width="57" style="1" customWidth="1"/>
    <col min="15616" max="15617" width="11.5" style="1" customWidth="1"/>
    <col min="15618" max="15618" width="37.83203125" style="1" customWidth="1"/>
    <col min="15619" max="15621" width="11.5" style="1" customWidth="1"/>
    <col min="15622" max="15627" width="4.6640625" style="1" customWidth="1"/>
    <col min="15628" max="15629" width="11.5" style="1"/>
    <col min="15630" max="15630" width="12.1640625" style="1" customWidth="1"/>
    <col min="15631" max="15631" width="14.83203125" style="1" customWidth="1"/>
    <col min="15632" max="15869" width="11.5" style="1"/>
    <col min="15870" max="15870" width="5.6640625" style="1" customWidth="1"/>
    <col min="15871" max="15871" width="57" style="1" customWidth="1"/>
    <col min="15872" max="15873" width="11.5" style="1" customWidth="1"/>
    <col min="15874" max="15874" width="37.83203125" style="1" customWidth="1"/>
    <col min="15875" max="15877" width="11.5" style="1" customWidth="1"/>
    <col min="15878" max="15883" width="4.6640625" style="1" customWidth="1"/>
    <col min="15884" max="15885" width="11.5" style="1"/>
    <col min="15886" max="15886" width="12.1640625" style="1" customWidth="1"/>
    <col min="15887" max="15887" width="14.83203125" style="1" customWidth="1"/>
    <col min="15888" max="16125" width="11.5" style="1"/>
    <col min="16126" max="16126" width="5.6640625" style="1" customWidth="1"/>
    <col min="16127" max="16127" width="57" style="1" customWidth="1"/>
    <col min="16128" max="16129" width="11.5" style="1" customWidth="1"/>
    <col min="16130" max="16130" width="37.83203125" style="1" customWidth="1"/>
    <col min="16131" max="16133" width="11.5" style="1" customWidth="1"/>
    <col min="16134" max="16139" width="4.6640625" style="1" customWidth="1"/>
    <col min="16140" max="16141" width="11.5" style="1"/>
    <col min="16142" max="16142" width="12.1640625" style="1" customWidth="1"/>
    <col min="16143" max="16143" width="14.83203125" style="1" customWidth="1"/>
    <col min="16144" max="16384" width="11.5" style="1"/>
  </cols>
  <sheetData>
    <row r="1" spans="2:15" s="66" customFormat="1" ht="20" x14ac:dyDescent="0.2">
      <c r="B1" s="67" t="s">
        <v>0</v>
      </c>
      <c r="C1" s="80"/>
      <c r="D1" s="68"/>
      <c r="E1" s="68"/>
      <c r="F1" s="68"/>
      <c r="G1" s="68"/>
      <c r="H1" s="68"/>
      <c r="I1" s="68"/>
      <c r="J1" s="70"/>
      <c r="K1" s="65"/>
      <c r="L1" s="65"/>
    </row>
    <row r="3" spans="2:15" ht="30.75" customHeight="1" x14ac:dyDescent="0.2">
      <c r="B3" s="104" t="s">
        <v>1</v>
      </c>
      <c r="C3" s="105"/>
      <c r="D3" s="108" t="s">
        <v>76</v>
      </c>
      <c r="E3" s="104" t="s">
        <v>2</v>
      </c>
      <c r="F3" s="105"/>
      <c r="G3" s="110" t="s">
        <v>75</v>
      </c>
      <c r="H3" s="111"/>
      <c r="I3" s="112"/>
      <c r="J3" s="113" t="s">
        <v>74</v>
      </c>
      <c r="K3" s="31"/>
      <c r="L3" s="31"/>
      <c r="M3" s="31"/>
      <c r="N3" s="32"/>
      <c r="O3" s="103" t="s">
        <v>3</v>
      </c>
    </row>
    <row r="4" spans="2:15" ht="17" x14ac:dyDescent="0.2">
      <c r="B4" s="106"/>
      <c r="C4" s="107"/>
      <c r="D4" s="109"/>
      <c r="E4" s="106"/>
      <c r="F4" s="107"/>
      <c r="G4" s="43" t="s">
        <v>73</v>
      </c>
      <c r="H4" s="43" t="s">
        <v>72</v>
      </c>
      <c r="I4" s="44" t="s">
        <v>71</v>
      </c>
      <c r="J4" s="114"/>
      <c r="K4" s="31"/>
      <c r="L4" s="31"/>
      <c r="M4" s="31"/>
      <c r="N4" s="33"/>
      <c r="O4" s="103"/>
    </row>
    <row r="5" spans="2:15" ht="20" x14ac:dyDescent="0.2">
      <c r="B5" s="47" t="s">
        <v>77</v>
      </c>
      <c r="C5" s="81"/>
      <c r="D5" s="45"/>
      <c r="E5" s="45"/>
      <c r="F5" s="46"/>
      <c r="G5" s="45"/>
      <c r="H5" s="45"/>
      <c r="I5" s="45"/>
      <c r="J5" s="71">
        <f>AVERAGE(J7,J15)</f>
        <v>0</v>
      </c>
      <c r="K5" s="2"/>
      <c r="L5" s="2"/>
      <c r="M5" s="2"/>
      <c r="N5" s="2"/>
      <c r="O5" s="2"/>
    </row>
    <row r="6" spans="2:15" ht="31.5" customHeight="1" x14ac:dyDescent="0.2">
      <c r="B6" s="50">
        <v>1.1000000000000001</v>
      </c>
      <c r="C6" s="82" t="s">
        <v>4</v>
      </c>
      <c r="D6" s="9">
        <v>5.2</v>
      </c>
      <c r="E6" s="60" t="s">
        <v>84</v>
      </c>
      <c r="F6" s="8"/>
      <c r="G6" s="9"/>
      <c r="H6" s="9" t="s">
        <v>5</v>
      </c>
      <c r="I6" s="9"/>
      <c r="J6" s="72"/>
      <c r="K6" s="2"/>
      <c r="L6" s="2"/>
      <c r="M6" s="2"/>
      <c r="N6" s="2"/>
      <c r="O6" s="2"/>
    </row>
    <row r="7" spans="2:15" x14ac:dyDescent="0.2">
      <c r="C7" s="83"/>
      <c r="D7" s="6"/>
      <c r="F7" s="10"/>
      <c r="G7" s="36">
        <f>COUNTIF(G6:G6,"x")</f>
        <v>0</v>
      </c>
      <c r="H7" s="36">
        <f>COUNTIF(H6:H6,"x")</f>
        <v>1</v>
      </c>
      <c r="I7" s="36">
        <f>COUNTIF(I6:I6,"x")</f>
        <v>0</v>
      </c>
      <c r="J7" s="69">
        <f>IF(I7=1,"NA",G7/(1-I7))</f>
        <v>0</v>
      </c>
      <c r="K7" s="2"/>
      <c r="L7" s="2"/>
      <c r="M7" s="2"/>
      <c r="N7" s="2"/>
      <c r="O7" s="2"/>
    </row>
    <row r="8" spans="2:15" s="2" customFormat="1" x14ac:dyDescent="0.2">
      <c r="B8" s="52"/>
      <c r="C8" s="84"/>
      <c r="D8" s="25"/>
      <c r="E8" s="26"/>
      <c r="F8" s="24"/>
      <c r="G8" s="26"/>
      <c r="H8" s="26"/>
      <c r="I8" s="26"/>
      <c r="J8" s="73"/>
    </row>
    <row r="9" spans="2:15" ht="16.5" customHeight="1" x14ac:dyDescent="0.2">
      <c r="B9" s="53">
        <v>1.2</v>
      </c>
      <c r="C9" s="82" t="s">
        <v>87</v>
      </c>
      <c r="D9" s="9">
        <v>7.1</v>
      </c>
      <c r="E9" s="60" t="s">
        <v>84</v>
      </c>
      <c r="F9" s="38"/>
      <c r="G9" s="34"/>
      <c r="H9" s="35"/>
      <c r="I9" s="35"/>
      <c r="J9" s="74"/>
      <c r="K9" s="2"/>
      <c r="L9" s="2"/>
      <c r="M9" s="2"/>
      <c r="N9" s="2"/>
      <c r="O9" s="2"/>
    </row>
    <row r="10" spans="2:15" ht="15" customHeight="1" x14ac:dyDescent="0.2">
      <c r="B10" s="50">
        <v>1.2</v>
      </c>
      <c r="C10" s="82" t="s">
        <v>86</v>
      </c>
      <c r="D10" s="59">
        <v>7.1</v>
      </c>
      <c r="E10" s="60" t="s">
        <v>84</v>
      </c>
      <c r="F10" s="7"/>
      <c r="G10" s="21"/>
      <c r="H10" s="21" t="s">
        <v>5</v>
      </c>
      <c r="I10" s="21"/>
      <c r="J10" s="75"/>
      <c r="K10" s="2"/>
      <c r="L10" s="2"/>
      <c r="M10" s="2"/>
      <c r="N10" s="2"/>
      <c r="O10" s="2"/>
    </row>
    <row r="11" spans="2:15" ht="32" x14ac:dyDescent="0.2">
      <c r="B11" s="50">
        <v>1.2</v>
      </c>
      <c r="C11" s="82" t="s">
        <v>88</v>
      </c>
      <c r="D11" s="59">
        <v>7.1</v>
      </c>
      <c r="E11" s="60" t="s">
        <v>84</v>
      </c>
      <c r="F11" s="7"/>
      <c r="G11" s="9"/>
      <c r="H11" s="21" t="s">
        <v>5</v>
      </c>
      <c r="I11" s="21"/>
      <c r="J11" s="75"/>
      <c r="K11" s="2"/>
      <c r="L11" s="2"/>
      <c r="M11" s="2"/>
      <c r="N11" s="2"/>
      <c r="O11" s="2"/>
    </row>
    <row r="12" spans="2:15" ht="15" customHeight="1" x14ac:dyDescent="0.2">
      <c r="B12" s="50">
        <v>1.2</v>
      </c>
      <c r="C12" s="82" t="s">
        <v>89</v>
      </c>
      <c r="D12" s="59">
        <v>7.1</v>
      </c>
      <c r="E12" s="60" t="s">
        <v>84</v>
      </c>
      <c r="F12" s="7"/>
      <c r="G12" s="9"/>
      <c r="H12" s="21" t="s">
        <v>5</v>
      </c>
      <c r="I12" s="21"/>
      <c r="J12" s="75"/>
      <c r="K12" s="2"/>
      <c r="L12" s="2"/>
      <c r="M12" s="2"/>
      <c r="N12" s="2"/>
      <c r="O12" s="2"/>
    </row>
    <row r="13" spans="2:15" ht="27" x14ac:dyDescent="0.2">
      <c r="B13" s="50">
        <v>1.2</v>
      </c>
      <c r="C13" s="82" t="s">
        <v>90</v>
      </c>
      <c r="D13" s="59">
        <v>7.1</v>
      </c>
      <c r="E13" s="60" t="s">
        <v>84</v>
      </c>
      <c r="F13" s="7"/>
      <c r="G13" s="9"/>
      <c r="H13" s="21" t="s">
        <v>5</v>
      </c>
      <c r="I13" s="21"/>
      <c r="J13" s="75"/>
      <c r="K13" s="2"/>
      <c r="L13" s="2"/>
      <c r="M13" s="2"/>
      <c r="N13" s="2"/>
      <c r="O13" s="2"/>
    </row>
    <row r="14" spans="2:15" ht="27" x14ac:dyDescent="0.2">
      <c r="B14" s="50">
        <v>1.2</v>
      </c>
      <c r="C14" s="85" t="s">
        <v>91</v>
      </c>
      <c r="D14" s="59">
        <v>7.1</v>
      </c>
      <c r="E14" s="60" t="s">
        <v>84</v>
      </c>
      <c r="F14" s="7"/>
      <c r="G14" s="11"/>
      <c r="H14" s="21" t="s">
        <v>5</v>
      </c>
      <c r="I14" s="21"/>
      <c r="J14" s="75"/>
      <c r="K14" s="2"/>
      <c r="L14" s="2"/>
      <c r="M14" s="2"/>
      <c r="N14" s="2"/>
      <c r="O14" s="2"/>
    </row>
    <row r="15" spans="2:15" ht="15" customHeight="1" x14ac:dyDescent="0.2">
      <c r="B15" s="54"/>
      <c r="C15" s="86"/>
      <c r="D15" s="13"/>
      <c r="E15" s="15"/>
      <c r="F15" s="14"/>
      <c r="G15" s="36">
        <f>COUNTIF(G10:G14,"x")</f>
        <v>0</v>
      </c>
      <c r="H15" s="36">
        <f>COUNTIF(H10:H14,"x")</f>
        <v>5</v>
      </c>
      <c r="I15" s="36">
        <f>COUNTIF(I10:I14,"x")</f>
        <v>0</v>
      </c>
      <c r="J15" s="69">
        <f>IF(I15=5,"NA",G15/(5-I15))</f>
        <v>0</v>
      </c>
      <c r="K15" s="2"/>
      <c r="L15" s="2"/>
      <c r="M15" s="2"/>
      <c r="N15" s="2"/>
      <c r="O15" s="2"/>
    </row>
    <row r="16" spans="2:15" s="2" customFormat="1" ht="15" customHeight="1" x14ac:dyDescent="0.2">
      <c r="B16" s="52"/>
      <c r="C16" s="84"/>
      <c r="D16" s="27"/>
      <c r="E16" s="26"/>
      <c r="F16" s="28"/>
      <c r="G16" s="26"/>
      <c r="H16" s="26"/>
      <c r="I16" s="26"/>
      <c r="J16" s="73"/>
    </row>
    <row r="17" spans="2:15" ht="20" x14ac:dyDescent="0.2">
      <c r="B17" s="47" t="s">
        <v>78</v>
      </c>
      <c r="C17" s="87"/>
      <c r="D17" s="39"/>
      <c r="E17" s="40"/>
      <c r="F17" s="41"/>
      <c r="G17" s="40"/>
      <c r="H17" s="40"/>
      <c r="I17" s="40"/>
      <c r="J17" s="71">
        <f>AVERAGE(J19,J30,J38,J41)</f>
        <v>0</v>
      </c>
      <c r="K17" s="2"/>
      <c r="L17" s="2"/>
      <c r="M17" s="2"/>
      <c r="N17" s="2"/>
      <c r="O17" s="2"/>
    </row>
    <row r="18" spans="2:15" ht="32" x14ac:dyDescent="0.2">
      <c r="B18" s="50">
        <v>2.1</v>
      </c>
      <c r="C18" s="82" t="s">
        <v>6</v>
      </c>
      <c r="D18" s="9">
        <v>5.12</v>
      </c>
      <c r="E18" s="60" t="s">
        <v>84</v>
      </c>
      <c r="F18" s="8"/>
      <c r="G18" s="9"/>
      <c r="H18" s="9" t="s">
        <v>5</v>
      </c>
      <c r="I18" s="9"/>
      <c r="J18" s="75"/>
      <c r="K18" s="2"/>
      <c r="L18" s="2"/>
      <c r="M18" s="2"/>
      <c r="N18" s="2"/>
      <c r="O18" s="2"/>
    </row>
    <row r="19" spans="2:15" x14ac:dyDescent="0.2">
      <c r="C19" s="83"/>
      <c r="D19" s="6"/>
      <c r="F19" s="10"/>
      <c r="G19" s="37">
        <f>COUNTIF(G18:G18,"x")</f>
        <v>0</v>
      </c>
      <c r="H19" s="37">
        <f>COUNTIF(H18:H18,"x")</f>
        <v>1</v>
      </c>
      <c r="I19" s="37">
        <f>COUNTIF(I18:I18,"x")</f>
        <v>0</v>
      </c>
      <c r="J19" s="69">
        <f>IF(I19=1,"NA",G19/(1-I19))</f>
        <v>0</v>
      </c>
      <c r="K19" s="2"/>
      <c r="L19" s="2"/>
      <c r="M19" s="2"/>
      <c r="N19" s="2"/>
      <c r="O19" s="2"/>
    </row>
    <row r="20" spans="2:15" s="2" customFormat="1" x14ac:dyDescent="0.2">
      <c r="B20" s="52"/>
      <c r="C20" s="84"/>
      <c r="D20" s="25"/>
      <c r="E20" s="26"/>
      <c r="F20" s="24"/>
      <c r="G20" s="26"/>
      <c r="H20" s="26"/>
      <c r="I20" s="26"/>
      <c r="J20" s="73"/>
    </row>
    <row r="21" spans="2:15" ht="44.25" customHeight="1" x14ac:dyDescent="0.2">
      <c r="B21" s="53">
        <v>2.2000000000000002</v>
      </c>
      <c r="C21" s="82" t="s">
        <v>92</v>
      </c>
      <c r="D21" s="9">
        <v>8</v>
      </c>
      <c r="E21" s="60" t="s">
        <v>84</v>
      </c>
      <c r="F21" s="38"/>
      <c r="G21" s="34"/>
      <c r="H21" s="35"/>
      <c r="I21" s="35"/>
      <c r="J21" s="74"/>
      <c r="K21" s="2"/>
      <c r="L21" s="2"/>
      <c r="M21" s="2"/>
      <c r="N21" s="2"/>
      <c r="O21" s="2"/>
    </row>
    <row r="22" spans="2:15" ht="32" x14ac:dyDescent="0.2">
      <c r="B22" s="53">
        <v>2.2000000000000002</v>
      </c>
      <c r="C22" s="88" t="s">
        <v>93</v>
      </c>
      <c r="D22" s="59">
        <v>8</v>
      </c>
      <c r="E22" s="60" t="s">
        <v>84</v>
      </c>
      <c r="F22" s="7"/>
      <c r="G22" s="9"/>
      <c r="H22" s="59" t="s">
        <v>5</v>
      </c>
      <c r="I22" s="9"/>
      <c r="J22" s="75"/>
      <c r="K22" s="2"/>
      <c r="L22" s="2"/>
      <c r="M22" s="2"/>
      <c r="N22" s="2"/>
      <c r="O22" s="2"/>
    </row>
    <row r="23" spans="2:15" ht="15" customHeight="1" x14ac:dyDescent="0.2">
      <c r="B23" s="53">
        <v>2.2000000000000002</v>
      </c>
      <c r="C23" s="82" t="s">
        <v>94</v>
      </c>
      <c r="D23" s="59">
        <v>8</v>
      </c>
      <c r="E23" s="60" t="s">
        <v>84</v>
      </c>
      <c r="F23" s="7"/>
      <c r="G23" s="9"/>
      <c r="H23" s="59" t="s">
        <v>5</v>
      </c>
      <c r="I23" s="9"/>
      <c r="J23" s="75"/>
      <c r="K23" s="2"/>
      <c r="L23" s="2"/>
      <c r="M23" s="2"/>
      <c r="N23" s="2"/>
      <c r="O23" s="2"/>
    </row>
    <row r="24" spans="2:15" ht="27" x14ac:dyDescent="0.2">
      <c r="B24" s="53">
        <v>2.2000000000000002</v>
      </c>
      <c r="C24" s="82" t="s">
        <v>95</v>
      </c>
      <c r="D24" s="59">
        <v>8</v>
      </c>
      <c r="E24" s="60" t="s">
        <v>84</v>
      </c>
      <c r="F24" s="7"/>
      <c r="G24" s="9"/>
      <c r="H24" s="59" t="s">
        <v>5</v>
      </c>
      <c r="I24" s="9"/>
      <c r="J24" s="75"/>
      <c r="K24" s="2"/>
      <c r="L24" s="2"/>
      <c r="M24" s="2"/>
      <c r="N24" s="2"/>
      <c r="O24" s="2"/>
    </row>
    <row r="25" spans="2:15" ht="61.5" customHeight="1" x14ac:dyDescent="0.2">
      <c r="B25" s="53">
        <v>2.2000000000000002</v>
      </c>
      <c r="C25" s="82" t="s">
        <v>96</v>
      </c>
      <c r="D25" s="59">
        <v>8</v>
      </c>
      <c r="E25" s="60" t="s">
        <v>84</v>
      </c>
      <c r="F25" s="7"/>
      <c r="G25" s="9"/>
      <c r="H25" s="59" t="s">
        <v>5</v>
      </c>
      <c r="I25" s="9"/>
      <c r="J25" s="75"/>
      <c r="K25" s="2"/>
      <c r="L25" s="2"/>
      <c r="M25" s="2"/>
      <c r="N25" s="2"/>
      <c r="O25" s="2"/>
    </row>
    <row r="26" spans="2:15" ht="27" x14ac:dyDescent="0.2">
      <c r="B26" s="53">
        <v>2.2000000000000002</v>
      </c>
      <c r="C26" s="82" t="s">
        <v>97</v>
      </c>
      <c r="D26" s="59">
        <v>8</v>
      </c>
      <c r="E26" s="60" t="s">
        <v>84</v>
      </c>
      <c r="F26" s="7"/>
      <c r="G26" s="9"/>
      <c r="H26" s="59" t="s">
        <v>5</v>
      </c>
      <c r="I26" s="9"/>
      <c r="J26" s="75"/>
      <c r="K26" s="2"/>
      <c r="L26" s="2"/>
      <c r="M26" s="2"/>
      <c r="N26" s="2"/>
      <c r="O26" s="2"/>
    </row>
    <row r="27" spans="2:15" ht="15" customHeight="1" x14ac:dyDescent="0.2">
      <c r="B27" s="53">
        <v>2.2000000000000002</v>
      </c>
      <c r="C27" s="82" t="s">
        <v>98</v>
      </c>
      <c r="D27" s="59">
        <v>8</v>
      </c>
      <c r="E27" s="60" t="s">
        <v>84</v>
      </c>
      <c r="F27" s="7"/>
      <c r="G27" s="9"/>
      <c r="H27" s="59" t="s">
        <v>5</v>
      </c>
      <c r="I27" s="9"/>
      <c r="J27" s="75"/>
      <c r="K27" s="2"/>
      <c r="L27" s="2"/>
      <c r="M27" s="2"/>
      <c r="N27" s="2"/>
      <c r="O27" s="2"/>
    </row>
    <row r="28" spans="2:15" ht="32" x14ac:dyDescent="0.2">
      <c r="B28" s="53">
        <v>2.2000000000000002</v>
      </c>
      <c r="C28" s="82" t="s">
        <v>99</v>
      </c>
      <c r="D28" s="59">
        <v>8</v>
      </c>
      <c r="E28" s="60" t="s">
        <v>84</v>
      </c>
      <c r="F28" s="7"/>
      <c r="G28" s="9"/>
      <c r="H28" s="59" t="s">
        <v>5</v>
      </c>
      <c r="I28" s="9"/>
      <c r="J28" s="75"/>
      <c r="K28" s="2"/>
      <c r="L28" s="2"/>
      <c r="M28" s="2"/>
      <c r="N28" s="2"/>
      <c r="O28" s="2"/>
    </row>
    <row r="29" spans="2:15" ht="32" x14ac:dyDescent="0.2">
      <c r="B29" s="53">
        <v>2.2000000000000002</v>
      </c>
      <c r="C29" s="85" t="s">
        <v>100</v>
      </c>
      <c r="D29" s="59">
        <v>8</v>
      </c>
      <c r="E29" s="60" t="s">
        <v>84</v>
      </c>
      <c r="F29" s="7"/>
      <c r="G29" s="9"/>
      <c r="H29" s="59" t="s">
        <v>5</v>
      </c>
      <c r="I29" s="9"/>
      <c r="J29" s="75"/>
      <c r="K29" s="2"/>
      <c r="L29" s="2"/>
      <c r="M29" s="2"/>
      <c r="N29" s="2"/>
      <c r="O29" s="2"/>
    </row>
    <row r="30" spans="2:15" ht="15" customHeight="1" x14ac:dyDescent="0.2">
      <c r="B30" s="54"/>
      <c r="C30" s="86"/>
      <c r="D30" s="13"/>
      <c r="E30" s="15"/>
      <c r="F30" s="14"/>
      <c r="G30" s="36">
        <f>COUNTIF(G22:G29,"x")</f>
        <v>0</v>
      </c>
      <c r="H30" s="36">
        <f>COUNTIF(H22:H29,"x")</f>
        <v>8</v>
      </c>
      <c r="I30" s="36">
        <f>COUNTIF(I22:I29,"x")</f>
        <v>0</v>
      </c>
      <c r="J30" s="69">
        <f>IF(I30=8,"NA",G30/(8-I30))</f>
        <v>0</v>
      </c>
      <c r="K30" s="2"/>
      <c r="L30" s="2"/>
      <c r="M30" s="2"/>
      <c r="N30" s="2"/>
      <c r="O30" s="2"/>
    </row>
    <row r="31" spans="2:15" s="2" customFormat="1" ht="15" customHeight="1" x14ac:dyDescent="0.2">
      <c r="B31" s="52"/>
      <c r="C31" s="84"/>
      <c r="D31" s="27"/>
      <c r="E31" s="26"/>
      <c r="F31" s="28"/>
      <c r="G31" s="26"/>
      <c r="H31" s="26"/>
      <c r="I31" s="26"/>
      <c r="J31" s="73"/>
    </row>
    <row r="32" spans="2:15" ht="32.25" customHeight="1" x14ac:dyDescent="0.2">
      <c r="B32" s="53">
        <v>2.2999999999999998</v>
      </c>
      <c r="C32" s="82" t="s">
        <v>101</v>
      </c>
      <c r="D32" s="9">
        <v>8</v>
      </c>
      <c r="E32" s="60" t="s">
        <v>84</v>
      </c>
      <c r="F32" s="8"/>
      <c r="G32" s="97"/>
      <c r="H32" s="98"/>
      <c r="I32" s="98"/>
      <c r="J32" s="99"/>
      <c r="K32" s="2"/>
      <c r="L32" s="2"/>
      <c r="M32" s="2"/>
      <c r="N32" s="2"/>
      <c r="O32" s="2"/>
    </row>
    <row r="33" spans="2:15" ht="32" x14ac:dyDescent="0.2">
      <c r="B33" s="50">
        <v>2.2999999999999998</v>
      </c>
      <c r="C33" s="82" t="s">
        <v>102</v>
      </c>
      <c r="D33" s="59">
        <v>8</v>
      </c>
      <c r="E33" s="60" t="s">
        <v>84</v>
      </c>
      <c r="F33" s="7"/>
      <c r="G33" s="21"/>
      <c r="H33" s="21" t="s">
        <v>5</v>
      </c>
      <c r="I33" s="21"/>
      <c r="J33" s="75"/>
      <c r="K33" s="2"/>
      <c r="L33" s="2"/>
      <c r="M33" s="2"/>
      <c r="N33" s="2"/>
      <c r="O33" s="2"/>
    </row>
    <row r="34" spans="2:15" ht="15" customHeight="1" x14ac:dyDescent="0.2">
      <c r="B34" s="50">
        <v>2.2999999999999998</v>
      </c>
      <c r="C34" s="88" t="s">
        <v>103</v>
      </c>
      <c r="D34" s="59">
        <v>8</v>
      </c>
      <c r="E34" s="60" t="s">
        <v>84</v>
      </c>
      <c r="F34" s="7"/>
      <c r="G34" s="9"/>
      <c r="H34" s="59" t="s">
        <v>5</v>
      </c>
      <c r="I34" s="21"/>
      <c r="J34" s="75"/>
      <c r="K34" s="2"/>
      <c r="L34" s="2"/>
      <c r="M34" s="2"/>
      <c r="N34" s="2"/>
      <c r="O34" s="2"/>
    </row>
    <row r="35" spans="2:15" ht="15" customHeight="1" x14ac:dyDescent="0.2">
      <c r="B35" s="50">
        <v>2.2999999999999998</v>
      </c>
      <c r="C35" s="82" t="s">
        <v>104</v>
      </c>
      <c r="D35" s="59">
        <v>8</v>
      </c>
      <c r="E35" s="60" t="s">
        <v>84</v>
      </c>
      <c r="F35" s="7"/>
      <c r="G35" s="9"/>
      <c r="H35" s="59" t="s">
        <v>5</v>
      </c>
      <c r="I35" s="21"/>
      <c r="J35" s="75"/>
      <c r="K35" s="2"/>
      <c r="L35" s="2"/>
      <c r="M35" s="2"/>
      <c r="N35" s="2"/>
      <c r="O35" s="2"/>
    </row>
    <row r="36" spans="2:15" ht="15" customHeight="1" x14ac:dyDescent="0.2">
      <c r="B36" s="50">
        <v>2.2999999999999998</v>
      </c>
      <c r="C36" s="82" t="s">
        <v>105</v>
      </c>
      <c r="D36" s="59">
        <v>8</v>
      </c>
      <c r="E36" s="60" t="s">
        <v>84</v>
      </c>
      <c r="F36" s="7"/>
      <c r="G36" s="9"/>
      <c r="H36" s="59" t="s">
        <v>5</v>
      </c>
      <c r="I36" s="21"/>
      <c r="J36" s="75"/>
      <c r="K36" s="2"/>
      <c r="L36" s="2"/>
      <c r="M36" s="2"/>
      <c r="N36" s="2"/>
      <c r="O36" s="2"/>
    </row>
    <row r="37" spans="2:15" ht="27" x14ac:dyDescent="0.2">
      <c r="B37" s="50">
        <v>2.2999999999999998</v>
      </c>
      <c r="C37" s="82" t="s">
        <v>106</v>
      </c>
      <c r="D37" s="59">
        <v>8</v>
      </c>
      <c r="E37" s="60" t="s">
        <v>84</v>
      </c>
      <c r="F37" s="7"/>
      <c r="G37" s="9"/>
      <c r="H37" s="59" t="s">
        <v>5</v>
      </c>
      <c r="I37" s="21"/>
      <c r="J37" s="75"/>
      <c r="K37" s="2"/>
      <c r="L37" s="2"/>
      <c r="M37" s="2"/>
      <c r="N37" s="2"/>
      <c r="O37" s="2"/>
    </row>
    <row r="38" spans="2:15" ht="15" customHeight="1" x14ac:dyDescent="0.2">
      <c r="B38" s="54"/>
      <c r="C38" s="86"/>
      <c r="D38" s="13"/>
      <c r="E38" s="15"/>
      <c r="F38" s="14"/>
      <c r="G38" s="36">
        <f>COUNTIF(G33:G37,"x")</f>
        <v>0</v>
      </c>
      <c r="H38" s="36">
        <f>COUNTIF(H33:H37,"x")</f>
        <v>5</v>
      </c>
      <c r="I38" s="36">
        <f>COUNTIF(I33:I37,"x")</f>
        <v>0</v>
      </c>
      <c r="J38" s="69">
        <f>IF(I38=5,"NA",G38/(5-I38))</f>
        <v>0</v>
      </c>
      <c r="K38" s="2"/>
      <c r="L38" s="2"/>
      <c r="M38" s="2"/>
      <c r="N38" s="2"/>
      <c r="O38" s="2"/>
    </row>
    <row r="39" spans="2:15" s="2" customFormat="1" ht="15" customHeight="1" x14ac:dyDescent="0.2">
      <c r="B39" s="52"/>
      <c r="C39" s="84"/>
      <c r="D39" s="27"/>
      <c r="E39" s="26"/>
      <c r="F39" s="28"/>
      <c r="G39" s="26"/>
      <c r="H39" s="26"/>
      <c r="I39" s="26"/>
      <c r="J39" s="73"/>
    </row>
    <row r="40" spans="2:15" ht="32" x14ac:dyDescent="0.2">
      <c r="B40" s="50">
        <v>2.4</v>
      </c>
      <c r="C40" s="82" t="s">
        <v>7</v>
      </c>
      <c r="D40" s="9">
        <v>5.14</v>
      </c>
      <c r="E40" s="60" t="s">
        <v>84</v>
      </c>
      <c r="F40" s="8"/>
      <c r="G40" s="9"/>
      <c r="H40" s="9" t="s">
        <v>5</v>
      </c>
      <c r="I40" s="9"/>
      <c r="J40" s="75"/>
      <c r="K40" s="2"/>
      <c r="L40" s="2"/>
      <c r="M40" s="2"/>
      <c r="N40" s="2"/>
      <c r="O40" s="2"/>
    </row>
    <row r="41" spans="2:15" x14ac:dyDescent="0.2">
      <c r="C41" s="83"/>
      <c r="D41" s="6"/>
      <c r="F41" s="10"/>
      <c r="G41" s="36">
        <f>COUNTIF(G40:G40,"x")</f>
        <v>0</v>
      </c>
      <c r="H41" s="36">
        <f>COUNTIF(H40:H40,"x")</f>
        <v>1</v>
      </c>
      <c r="I41" s="36">
        <f>COUNTIF(I40:I40,"x")</f>
        <v>0</v>
      </c>
      <c r="J41" s="69">
        <f>IF(I41=1,"NA",G41/(1-I41))</f>
        <v>0</v>
      </c>
      <c r="K41" s="2"/>
      <c r="L41" s="2"/>
      <c r="M41" s="2"/>
      <c r="N41" s="2"/>
      <c r="O41" s="2"/>
    </row>
    <row r="42" spans="2:15" s="2" customFormat="1" x14ac:dyDescent="0.2">
      <c r="B42" s="52"/>
      <c r="C42" s="84"/>
      <c r="D42" s="25"/>
      <c r="E42" s="26"/>
      <c r="F42" s="24"/>
      <c r="G42" s="26"/>
      <c r="H42" s="26"/>
      <c r="I42" s="26"/>
      <c r="J42" s="73"/>
    </row>
    <row r="43" spans="2:15" ht="20" x14ac:dyDescent="0.2">
      <c r="B43" s="47" t="s">
        <v>79</v>
      </c>
      <c r="C43" s="87"/>
      <c r="D43" s="39"/>
      <c r="E43" s="40"/>
      <c r="F43" s="41"/>
      <c r="G43" s="40"/>
      <c r="H43" s="40"/>
      <c r="I43" s="40"/>
      <c r="J43" s="71">
        <f>AVERAGE(J45,J48,J60,J63,J81)</f>
        <v>0</v>
      </c>
      <c r="K43" s="2"/>
      <c r="L43" s="2"/>
      <c r="M43" s="2"/>
      <c r="N43" s="2"/>
      <c r="O43" s="2"/>
    </row>
    <row r="44" spans="2:15" ht="60" customHeight="1" x14ac:dyDescent="0.2">
      <c r="B44" s="50">
        <v>3.1</v>
      </c>
      <c r="C44" s="82" t="s">
        <v>8</v>
      </c>
      <c r="D44" s="9">
        <v>5.3</v>
      </c>
      <c r="E44" s="60" t="s">
        <v>84</v>
      </c>
      <c r="F44" s="8"/>
      <c r="G44" s="9"/>
      <c r="H44" s="9" t="s">
        <v>5</v>
      </c>
      <c r="I44" s="9"/>
      <c r="J44" s="75"/>
      <c r="K44" s="2"/>
      <c r="L44" s="2"/>
      <c r="M44" s="2"/>
      <c r="N44" s="2"/>
      <c r="O44" s="2"/>
    </row>
    <row r="45" spans="2:15" x14ac:dyDescent="0.2">
      <c r="C45" s="83"/>
      <c r="D45" s="6"/>
      <c r="F45" s="10"/>
      <c r="G45" s="36">
        <f>COUNTIF(G44:G44,"x")</f>
        <v>0</v>
      </c>
      <c r="H45" s="36">
        <f>COUNTIF(H44:H44,"x")</f>
        <v>1</v>
      </c>
      <c r="I45" s="36">
        <f>COUNTIF(I44:I44,"x")</f>
        <v>0</v>
      </c>
      <c r="J45" s="69">
        <f>IF(I45=1,"NA",G45/(1-I45))</f>
        <v>0</v>
      </c>
      <c r="K45" s="2"/>
      <c r="L45" s="2"/>
      <c r="M45" s="2"/>
      <c r="N45" s="2"/>
      <c r="O45" s="2"/>
    </row>
    <row r="46" spans="2:15" s="2" customFormat="1" x14ac:dyDescent="0.2">
      <c r="B46" s="52"/>
      <c r="C46" s="84"/>
      <c r="D46" s="25"/>
      <c r="E46" s="26"/>
      <c r="F46" s="24"/>
      <c r="G46" s="26"/>
      <c r="H46" s="26"/>
      <c r="I46" s="26"/>
      <c r="J46" s="73"/>
    </row>
    <row r="47" spans="2:15" ht="35.25" customHeight="1" x14ac:dyDescent="0.2">
      <c r="B47" s="50">
        <v>3.2</v>
      </c>
      <c r="C47" s="82" t="s">
        <v>9</v>
      </c>
      <c r="D47" s="9">
        <v>7.2</v>
      </c>
      <c r="E47" s="60" t="s">
        <v>84</v>
      </c>
      <c r="F47" s="8"/>
      <c r="G47" s="9"/>
      <c r="H47" s="9" t="s">
        <v>5</v>
      </c>
      <c r="I47" s="9"/>
      <c r="J47" s="75"/>
      <c r="K47" s="2"/>
      <c r="L47" s="2"/>
      <c r="M47" s="2"/>
      <c r="N47" s="2"/>
      <c r="O47" s="2"/>
    </row>
    <row r="48" spans="2:15" x14ac:dyDescent="0.2">
      <c r="B48" s="54"/>
      <c r="C48" s="84"/>
      <c r="D48" s="25"/>
      <c r="E48" s="26"/>
      <c r="F48" s="24"/>
      <c r="G48" s="36">
        <f>COUNTIF(G47:G47,"x")</f>
        <v>0</v>
      </c>
      <c r="H48" s="36">
        <f>COUNTIF(H47:H47,"x")</f>
        <v>1</v>
      </c>
      <c r="I48" s="36">
        <f>COUNTIF(I47:I47,"x")</f>
        <v>0</v>
      </c>
      <c r="J48" s="69">
        <f>IF(I48=1,"NA",G48/(1-I48))</f>
        <v>0</v>
      </c>
      <c r="K48" s="2"/>
      <c r="L48" s="2"/>
      <c r="M48" s="2"/>
      <c r="N48" s="2"/>
      <c r="O48" s="2"/>
    </row>
    <row r="49" spans="2:15" s="2" customFormat="1" x14ac:dyDescent="0.2">
      <c r="B49" s="52"/>
      <c r="C49" s="84"/>
      <c r="D49" s="25"/>
      <c r="E49" s="26"/>
      <c r="F49" s="24"/>
      <c r="G49" s="26"/>
      <c r="H49" s="26"/>
      <c r="I49" s="26"/>
      <c r="J49" s="73"/>
    </row>
    <row r="50" spans="2:15" ht="31.5" customHeight="1" x14ac:dyDescent="0.2">
      <c r="B50" s="53">
        <v>3.3</v>
      </c>
      <c r="C50" s="82" t="s">
        <v>107</v>
      </c>
      <c r="D50" s="9">
        <v>7.2</v>
      </c>
      <c r="E50" s="60" t="s">
        <v>84</v>
      </c>
      <c r="F50" s="42"/>
      <c r="G50" s="34"/>
      <c r="H50" s="35"/>
      <c r="I50" s="35"/>
      <c r="J50" s="74"/>
      <c r="K50" s="2"/>
      <c r="L50" s="2"/>
      <c r="M50" s="2"/>
      <c r="N50" s="2"/>
      <c r="O50" s="2"/>
    </row>
    <row r="51" spans="2:15" ht="15" customHeight="1" x14ac:dyDescent="0.2">
      <c r="B51" s="50">
        <v>3.3</v>
      </c>
      <c r="C51" s="88" t="s">
        <v>108</v>
      </c>
      <c r="D51" s="59">
        <v>7.2</v>
      </c>
      <c r="E51" s="60" t="s">
        <v>84</v>
      </c>
      <c r="F51" s="20"/>
      <c r="G51" s="21"/>
      <c r="H51" s="21" t="s">
        <v>5</v>
      </c>
      <c r="I51" s="21"/>
      <c r="J51" s="77"/>
      <c r="K51" s="2"/>
      <c r="L51" s="2"/>
      <c r="M51" s="2"/>
      <c r="N51" s="2"/>
      <c r="O51" s="2"/>
    </row>
    <row r="52" spans="2:15" ht="15" customHeight="1" x14ac:dyDescent="0.2">
      <c r="B52" s="50">
        <v>3.3</v>
      </c>
      <c r="C52" s="82" t="s">
        <v>109</v>
      </c>
      <c r="D52" s="59">
        <v>7.2</v>
      </c>
      <c r="E52" s="60" t="s">
        <v>84</v>
      </c>
      <c r="F52" s="7"/>
      <c r="G52" s="9"/>
      <c r="H52" s="59" t="s">
        <v>5</v>
      </c>
      <c r="I52" s="21"/>
      <c r="J52" s="75"/>
      <c r="K52" s="2"/>
      <c r="L52" s="2"/>
      <c r="M52" s="2"/>
      <c r="N52" s="2"/>
      <c r="O52" s="2"/>
    </row>
    <row r="53" spans="2:15" ht="15" customHeight="1" x14ac:dyDescent="0.2">
      <c r="B53" s="50">
        <v>3.3</v>
      </c>
      <c r="C53" s="82" t="s">
        <v>110</v>
      </c>
      <c r="D53" s="59">
        <v>7.2</v>
      </c>
      <c r="E53" s="60" t="s">
        <v>84</v>
      </c>
      <c r="F53" s="7"/>
      <c r="G53" s="9"/>
      <c r="H53" s="59" t="s">
        <v>5</v>
      </c>
      <c r="I53" s="21"/>
      <c r="J53" s="75"/>
      <c r="K53" s="2"/>
      <c r="L53" s="2"/>
      <c r="M53" s="2"/>
      <c r="N53" s="2"/>
      <c r="O53" s="2"/>
    </row>
    <row r="54" spans="2:15" ht="27" x14ac:dyDescent="0.2">
      <c r="B54" s="50">
        <v>3.3</v>
      </c>
      <c r="C54" s="82" t="s">
        <v>111</v>
      </c>
      <c r="D54" s="59">
        <v>7.2</v>
      </c>
      <c r="E54" s="60" t="s">
        <v>84</v>
      </c>
      <c r="F54" s="7"/>
      <c r="G54" s="9"/>
      <c r="H54" s="59" t="s">
        <v>5</v>
      </c>
      <c r="I54" s="21"/>
      <c r="J54" s="75"/>
      <c r="K54" s="2"/>
      <c r="L54" s="2"/>
      <c r="M54" s="2"/>
      <c r="N54" s="2"/>
      <c r="O54" s="2"/>
    </row>
    <row r="55" spans="2:15" ht="19" customHeight="1" x14ac:dyDescent="0.2">
      <c r="B55" s="50">
        <v>3.3</v>
      </c>
      <c r="C55" s="82" t="s">
        <v>112</v>
      </c>
      <c r="D55" s="59">
        <v>7.2</v>
      </c>
      <c r="E55" s="60" t="s">
        <v>84</v>
      </c>
      <c r="F55" s="7"/>
      <c r="G55" s="9"/>
      <c r="H55" s="59" t="s">
        <v>5</v>
      </c>
      <c r="I55" s="21"/>
      <c r="J55" s="75"/>
      <c r="K55" s="2"/>
      <c r="L55" s="2"/>
      <c r="M55" s="2"/>
      <c r="N55" s="2"/>
      <c r="O55" s="2"/>
    </row>
    <row r="56" spans="2:15" ht="22" customHeight="1" x14ac:dyDescent="0.2">
      <c r="B56" s="50">
        <v>3.3</v>
      </c>
      <c r="C56" s="82" t="s">
        <v>113</v>
      </c>
      <c r="D56" s="59">
        <v>7.2</v>
      </c>
      <c r="E56" s="60" t="s">
        <v>84</v>
      </c>
      <c r="F56" s="7"/>
      <c r="G56" s="9"/>
      <c r="H56" s="59" t="s">
        <v>5</v>
      </c>
      <c r="I56" s="21"/>
      <c r="J56" s="75"/>
      <c r="K56" s="2"/>
      <c r="L56" s="2"/>
      <c r="M56" s="2"/>
      <c r="N56" s="2"/>
      <c r="O56" s="2"/>
    </row>
    <row r="57" spans="2:15" ht="23" customHeight="1" x14ac:dyDescent="0.2">
      <c r="B57" s="50">
        <v>3.3</v>
      </c>
      <c r="C57" s="82" t="s">
        <v>114</v>
      </c>
      <c r="D57" s="59">
        <v>7.2</v>
      </c>
      <c r="E57" s="60" t="s">
        <v>84</v>
      </c>
      <c r="F57" s="7"/>
      <c r="G57" s="9"/>
      <c r="H57" s="59" t="s">
        <v>5</v>
      </c>
      <c r="I57" s="21"/>
      <c r="J57" s="75"/>
      <c r="K57" s="2"/>
      <c r="L57" s="2"/>
      <c r="M57" s="2"/>
      <c r="N57" s="2"/>
      <c r="O57" s="2"/>
    </row>
    <row r="58" spans="2:15" ht="15" customHeight="1" x14ac:dyDescent="0.2">
      <c r="B58" s="50">
        <v>3.3</v>
      </c>
      <c r="C58" s="82" t="s">
        <v>115</v>
      </c>
      <c r="D58" s="59">
        <v>7.2</v>
      </c>
      <c r="E58" s="60" t="s">
        <v>84</v>
      </c>
      <c r="F58" s="7"/>
      <c r="G58" s="9"/>
      <c r="H58" s="59" t="s">
        <v>5</v>
      </c>
      <c r="I58" s="21"/>
      <c r="J58" s="75"/>
      <c r="K58" s="2"/>
      <c r="L58" s="2"/>
      <c r="M58" s="2"/>
      <c r="N58" s="2"/>
      <c r="O58" s="2"/>
    </row>
    <row r="59" spans="2:15" ht="15" customHeight="1" x14ac:dyDescent="0.2">
      <c r="B59" s="50">
        <v>3.3</v>
      </c>
      <c r="C59" s="82" t="s">
        <v>116</v>
      </c>
      <c r="D59" s="59">
        <v>7.2</v>
      </c>
      <c r="E59" s="60" t="s">
        <v>84</v>
      </c>
      <c r="F59" s="7"/>
      <c r="G59" s="9"/>
      <c r="H59" s="59" t="s">
        <v>5</v>
      </c>
      <c r="I59" s="21"/>
      <c r="J59" s="75"/>
      <c r="K59" s="2"/>
      <c r="L59" s="2"/>
      <c r="M59" s="2"/>
      <c r="N59" s="2"/>
      <c r="O59" s="2"/>
    </row>
    <row r="60" spans="2:15" ht="15" customHeight="1" x14ac:dyDescent="0.2">
      <c r="B60" s="54"/>
      <c r="C60" s="86"/>
      <c r="D60" s="13"/>
      <c r="E60" s="15"/>
      <c r="F60" s="14"/>
      <c r="G60" s="36">
        <f>COUNTIF(G51:G59,"x")</f>
        <v>0</v>
      </c>
      <c r="H60" s="36">
        <f>COUNTIF(H51:H59,"x")</f>
        <v>9</v>
      </c>
      <c r="I60" s="36">
        <f>COUNTIF(I51:I59,"x")</f>
        <v>0</v>
      </c>
      <c r="J60" s="69">
        <f>IF(I60=9,"NA",G60/(9-I60))</f>
        <v>0</v>
      </c>
      <c r="K60" s="2"/>
      <c r="L60" s="2"/>
      <c r="M60" s="2"/>
      <c r="N60" s="2"/>
      <c r="O60" s="2"/>
    </row>
    <row r="61" spans="2:15" s="2" customFormat="1" ht="15" customHeight="1" x14ac:dyDescent="0.2">
      <c r="B61" s="52"/>
      <c r="C61" s="84"/>
      <c r="D61" s="27"/>
      <c r="E61" s="26"/>
      <c r="F61" s="28"/>
      <c r="G61" s="26"/>
      <c r="H61" s="26"/>
      <c r="I61" s="26"/>
      <c r="J61" s="73"/>
    </row>
    <row r="62" spans="2:15" ht="37.5" customHeight="1" x14ac:dyDescent="0.2">
      <c r="B62" s="50">
        <v>3.4</v>
      </c>
      <c r="C62" s="82" t="s">
        <v>10</v>
      </c>
      <c r="D62" s="9">
        <v>11.1</v>
      </c>
      <c r="E62" s="60" t="s">
        <v>84</v>
      </c>
      <c r="F62" s="8"/>
      <c r="G62" s="9"/>
      <c r="H62" s="9" t="s">
        <v>5</v>
      </c>
      <c r="I62" s="9"/>
      <c r="J62" s="75"/>
      <c r="K62" s="2"/>
      <c r="L62" s="2"/>
      <c r="M62" s="2"/>
      <c r="N62" s="2"/>
      <c r="O62" s="2"/>
    </row>
    <row r="63" spans="2:15" ht="15" customHeight="1" x14ac:dyDescent="0.2">
      <c r="B63" s="54"/>
      <c r="C63" s="84"/>
      <c r="D63" s="25"/>
      <c r="E63" s="26"/>
      <c r="F63" s="24"/>
      <c r="G63" s="36">
        <f>COUNTIF(G62:G62,"x")</f>
        <v>0</v>
      </c>
      <c r="H63" s="36">
        <f>COUNTIF(H62:H62,"x")</f>
        <v>1</v>
      </c>
      <c r="I63" s="36">
        <f>COUNTIF(I62:I62,"x")</f>
        <v>0</v>
      </c>
      <c r="J63" s="69">
        <f>IF(I63=1,"NA",G63/(1-I63))</f>
        <v>0</v>
      </c>
      <c r="K63" s="2"/>
      <c r="L63" s="2"/>
      <c r="M63" s="2"/>
      <c r="N63" s="2"/>
      <c r="O63" s="2"/>
    </row>
    <row r="64" spans="2:15" s="2" customFormat="1" ht="15" customHeight="1" x14ac:dyDescent="0.2">
      <c r="B64" s="52"/>
      <c r="C64" s="84"/>
      <c r="D64" s="25"/>
      <c r="E64" s="26"/>
      <c r="F64" s="24"/>
      <c r="G64" s="26"/>
      <c r="H64" s="26"/>
      <c r="I64" s="26"/>
      <c r="J64" s="73"/>
    </row>
    <row r="65" spans="2:15" ht="45" customHeight="1" x14ac:dyDescent="0.2">
      <c r="B65" s="50">
        <v>3.5</v>
      </c>
      <c r="C65" s="82" t="s">
        <v>121</v>
      </c>
      <c r="D65" s="9">
        <v>11.1</v>
      </c>
      <c r="E65" s="60" t="s">
        <v>84</v>
      </c>
      <c r="F65" s="42"/>
      <c r="G65" s="34"/>
      <c r="H65" s="35"/>
      <c r="I65" s="35"/>
      <c r="J65" s="74"/>
      <c r="K65" s="2"/>
      <c r="L65" s="2"/>
      <c r="M65" s="2"/>
      <c r="N65" s="2"/>
      <c r="O65" s="2"/>
    </row>
    <row r="66" spans="2:15" ht="27" x14ac:dyDescent="0.2">
      <c r="B66" s="50">
        <v>3.5</v>
      </c>
      <c r="C66" s="82" t="s">
        <v>117</v>
      </c>
      <c r="D66" s="59">
        <v>11.1</v>
      </c>
      <c r="E66" s="60" t="s">
        <v>84</v>
      </c>
      <c r="F66" s="7"/>
      <c r="G66" s="9"/>
      <c r="H66" s="59" t="s">
        <v>5</v>
      </c>
      <c r="I66" s="9"/>
      <c r="J66" s="75"/>
      <c r="K66" s="2"/>
      <c r="L66" s="2"/>
      <c r="M66" s="2"/>
      <c r="N66" s="2"/>
      <c r="O66" s="2"/>
    </row>
    <row r="67" spans="2:15" ht="48" x14ac:dyDescent="0.2">
      <c r="B67" s="50">
        <v>3.5</v>
      </c>
      <c r="C67" s="82" t="s">
        <v>118</v>
      </c>
      <c r="D67" s="59">
        <v>11.1</v>
      </c>
      <c r="E67" s="60" t="s">
        <v>84</v>
      </c>
      <c r="F67" s="7"/>
      <c r="G67" s="9"/>
      <c r="H67" s="59" t="s">
        <v>5</v>
      </c>
      <c r="I67" s="9"/>
      <c r="J67" s="75"/>
      <c r="K67" s="2"/>
      <c r="L67" s="2"/>
      <c r="M67" s="2"/>
      <c r="N67" s="2"/>
      <c r="O67" s="2"/>
    </row>
    <row r="68" spans="2:15" ht="32" x14ac:dyDescent="0.2">
      <c r="B68" s="50">
        <v>3.5</v>
      </c>
      <c r="C68" s="82" t="s">
        <v>119</v>
      </c>
      <c r="D68" s="59">
        <v>11.1</v>
      </c>
      <c r="E68" s="60" t="s">
        <v>84</v>
      </c>
      <c r="F68" s="7"/>
      <c r="G68" s="9"/>
      <c r="H68" s="59" t="s">
        <v>5</v>
      </c>
      <c r="I68" s="9"/>
      <c r="J68" s="75"/>
      <c r="K68" s="2"/>
      <c r="L68" s="2"/>
      <c r="M68" s="2"/>
      <c r="N68" s="2"/>
      <c r="O68" s="2"/>
    </row>
    <row r="69" spans="2:15" ht="64" x14ac:dyDescent="0.2">
      <c r="B69" s="50">
        <v>3.5</v>
      </c>
      <c r="C69" s="82" t="s">
        <v>120</v>
      </c>
      <c r="D69" s="59">
        <v>11.1</v>
      </c>
      <c r="E69" s="60" t="s">
        <v>84</v>
      </c>
      <c r="F69" s="7"/>
      <c r="G69" s="9"/>
      <c r="H69" s="59" t="s">
        <v>5</v>
      </c>
      <c r="I69" s="9"/>
      <c r="J69" s="75"/>
      <c r="K69" s="2"/>
      <c r="L69" s="2"/>
      <c r="M69" s="2"/>
      <c r="N69" s="2"/>
      <c r="O69" s="2"/>
    </row>
    <row r="70" spans="2:15" ht="32" x14ac:dyDescent="0.2">
      <c r="B70" s="50">
        <v>3.5</v>
      </c>
      <c r="C70" s="82" t="s">
        <v>122</v>
      </c>
      <c r="D70" s="59">
        <v>11.1</v>
      </c>
      <c r="E70" s="60" t="s">
        <v>84</v>
      </c>
      <c r="F70" s="7"/>
      <c r="G70" s="9"/>
      <c r="H70" s="59" t="s">
        <v>5</v>
      </c>
      <c r="I70" s="9"/>
      <c r="J70" s="75"/>
      <c r="K70" s="2"/>
      <c r="L70" s="2"/>
      <c r="M70" s="2"/>
      <c r="N70" s="2"/>
      <c r="O70" s="2"/>
    </row>
    <row r="71" spans="2:15" ht="27" x14ac:dyDescent="0.2">
      <c r="B71" s="50">
        <v>3.5</v>
      </c>
      <c r="C71" s="82" t="s">
        <v>123</v>
      </c>
      <c r="D71" s="59">
        <v>11.1</v>
      </c>
      <c r="E71" s="60" t="s">
        <v>84</v>
      </c>
      <c r="F71" s="7"/>
      <c r="G71" s="9"/>
      <c r="H71" s="59" t="s">
        <v>5</v>
      </c>
      <c r="I71" s="9"/>
      <c r="J71" s="75"/>
      <c r="K71" s="2"/>
      <c r="L71" s="2"/>
      <c r="M71" s="2"/>
      <c r="N71" s="2"/>
      <c r="O71" s="2"/>
    </row>
    <row r="72" spans="2:15" ht="32" x14ac:dyDescent="0.2">
      <c r="B72" s="50">
        <v>3.5</v>
      </c>
      <c r="C72" s="82" t="s">
        <v>124</v>
      </c>
      <c r="D72" s="59">
        <v>11.1</v>
      </c>
      <c r="E72" s="60" t="s">
        <v>84</v>
      </c>
      <c r="F72" s="7"/>
      <c r="G72" s="9"/>
      <c r="H72" s="59" t="s">
        <v>5</v>
      </c>
      <c r="I72" s="9"/>
      <c r="J72" s="75"/>
      <c r="K72" s="2"/>
      <c r="L72" s="2"/>
      <c r="M72" s="2"/>
      <c r="N72" s="2"/>
      <c r="O72" s="2"/>
    </row>
    <row r="73" spans="2:15" ht="32" x14ac:dyDescent="0.2">
      <c r="B73" s="50">
        <v>3.5</v>
      </c>
      <c r="C73" s="82" t="s">
        <v>125</v>
      </c>
      <c r="D73" s="59">
        <v>11.1</v>
      </c>
      <c r="E73" s="60" t="s">
        <v>84</v>
      </c>
      <c r="F73" s="7"/>
      <c r="G73" s="9"/>
      <c r="H73" s="59" t="s">
        <v>5</v>
      </c>
      <c r="I73" s="9"/>
      <c r="J73" s="75"/>
      <c r="K73" s="2"/>
      <c r="L73" s="2"/>
      <c r="M73" s="2"/>
      <c r="N73" s="2"/>
      <c r="O73" s="2"/>
    </row>
    <row r="74" spans="2:15" ht="62.25" customHeight="1" x14ac:dyDescent="0.2">
      <c r="B74" s="50">
        <v>3.5</v>
      </c>
      <c r="C74" s="82" t="s">
        <v>126</v>
      </c>
      <c r="D74" s="59">
        <v>11.1</v>
      </c>
      <c r="E74" s="60" t="s">
        <v>84</v>
      </c>
      <c r="F74" s="7"/>
      <c r="G74" s="9"/>
      <c r="H74" s="59" t="s">
        <v>5</v>
      </c>
      <c r="I74" s="9"/>
      <c r="J74" s="75"/>
      <c r="K74" s="2"/>
      <c r="L74" s="2"/>
      <c r="M74" s="2"/>
      <c r="N74" s="2"/>
      <c r="O74" s="2"/>
    </row>
    <row r="75" spans="2:15" ht="64" x14ac:dyDescent="0.2">
      <c r="B75" s="50">
        <v>3.5</v>
      </c>
      <c r="C75" s="82" t="s">
        <v>127</v>
      </c>
      <c r="D75" s="59">
        <v>11.1</v>
      </c>
      <c r="E75" s="60" t="s">
        <v>84</v>
      </c>
      <c r="F75" s="7"/>
      <c r="G75" s="9"/>
      <c r="H75" s="59" t="s">
        <v>5</v>
      </c>
      <c r="I75" s="9"/>
      <c r="J75" s="75"/>
      <c r="K75" s="2"/>
      <c r="L75" s="2"/>
      <c r="M75" s="2"/>
      <c r="N75" s="2"/>
      <c r="O75" s="2"/>
    </row>
    <row r="76" spans="2:15" ht="45.75" customHeight="1" x14ac:dyDescent="0.2">
      <c r="B76" s="50">
        <v>3.5</v>
      </c>
      <c r="C76" s="82" t="s">
        <v>128</v>
      </c>
      <c r="D76" s="59">
        <v>11.1</v>
      </c>
      <c r="E76" s="60" t="s">
        <v>84</v>
      </c>
      <c r="F76" s="7"/>
      <c r="G76" s="9"/>
      <c r="H76" s="59" t="s">
        <v>5</v>
      </c>
      <c r="I76" s="9"/>
      <c r="J76" s="75"/>
      <c r="K76" s="2"/>
      <c r="L76" s="2"/>
      <c r="M76" s="2"/>
      <c r="N76" s="2"/>
      <c r="O76" s="2"/>
    </row>
    <row r="77" spans="2:15" ht="32" x14ac:dyDescent="0.2">
      <c r="B77" s="50">
        <v>3.5</v>
      </c>
      <c r="C77" s="82" t="s">
        <v>129</v>
      </c>
      <c r="D77" s="59">
        <v>11.1</v>
      </c>
      <c r="E77" s="60" t="s">
        <v>84</v>
      </c>
      <c r="F77" s="7"/>
      <c r="G77" s="9"/>
      <c r="H77" s="59" t="s">
        <v>5</v>
      </c>
      <c r="I77" s="9"/>
      <c r="J77" s="75"/>
      <c r="K77" s="2"/>
      <c r="L77" s="2"/>
      <c r="M77" s="2"/>
      <c r="N77" s="2"/>
      <c r="O77" s="2"/>
    </row>
    <row r="78" spans="2:15" ht="32" x14ac:dyDescent="0.2">
      <c r="B78" s="50">
        <v>3.5</v>
      </c>
      <c r="C78" s="82" t="s">
        <v>130</v>
      </c>
      <c r="D78" s="59">
        <v>11.1</v>
      </c>
      <c r="E78" s="60" t="s">
        <v>84</v>
      </c>
      <c r="F78" s="7"/>
      <c r="G78" s="9"/>
      <c r="H78" s="59" t="s">
        <v>5</v>
      </c>
      <c r="I78" s="9"/>
      <c r="J78" s="75"/>
      <c r="K78" s="2"/>
      <c r="L78" s="2"/>
      <c r="M78" s="2"/>
      <c r="N78" s="2"/>
      <c r="O78" s="2"/>
    </row>
    <row r="79" spans="2:15" ht="32" x14ac:dyDescent="0.2">
      <c r="B79" s="50">
        <v>3.5</v>
      </c>
      <c r="C79" s="82" t="s">
        <v>131</v>
      </c>
      <c r="D79" s="59">
        <v>11.1</v>
      </c>
      <c r="E79" s="60" t="s">
        <v>84</v>
      </c>
      <c r="F79" s="7"/>
      <c r="G79" s="9"/>
      <c r="H79" s="59" t="s">
        <v>5</v>
      </c>
      <c r="I79" s="9"/>
      <c r="J79" s="75"/>
      <c r="K79" s="2"/>
      <c r="L79" s="2"/>
      <c r="M79" s="2"/>
      <c r="N79" s="2"/>
      <c r="O79" s="2"/>
    </row>
    <row r="80" spans="2:15" ht="48" x14ac:dyDescent="0.2">
      <c r="B80" s="50">
        <v>3.5</v>
      </c>
      <c r="C80" s="82" t="s">
        <v>132</v>
      </c>
      <c r="D80" s="59">
        <v>11.1</v>
      </c>
      <c r="E80" s="60" t="s">
        <v>84</v>
      </c>
      <c r="F80" s="7"/>
      <c r="G80" s="9"/>
      <c r="H80" s="59" t="s">
        <v>5</v>
      </c>
      <c r="I80" s="9"/>
      <c r="J80" s="75"/>
      <c r="K80" s="2"/>
      <c r="L80" s="2"/>
      <c r="M80" s="2"/>
      <c r="N80" s="2"/>
      <c r="O80" s="2"/>
    </row>
    <row r="81" spans="2:15" ht="15" customHeight="1" x14ac:dyDescent="0.2">
      <c r="B81" s="54"/>
      <c r="C81" s="86"/>
      <c r="D81" s="13"/>
      <c r="E81" s="15"/>
      <c r="F81" s="14"/>
      <c r="G81" s="36">
        <f>COUNTIF(G66:G80,"x")</f>
        <v>0</v>
      </c>
      <c r="H81" s="36">
        <f>COUNTIF(H66:H80,"x")</f>
        <v>15</v>
      </c>
      <c r="I81" s="36">
        <f>COUNTIF(I66:I80,"x")</f>
        <v>0</v>
      </c>
      <c r="J81" s="69">
        <f>IF(I81=15,"NA",G81/(15-I81))</f>
        <v>0</v>
      </c>
      <c r="K81" s="2"/>
      <c r="L81" s="2"/>
      <c r="M81" s="2"/>
      <c r="N81" s="2"/>
      <c r="O81" s="2"/>
    </row>
    <row r="82" spans="2:15" s="2" customFormat="1" ht="15" customHeight="1" x14ac:dyDescent="0.2">
      <c r="B82" s="52"/>
      <c r="C82" s="84"/>
      <c r="D82" s="27"/>
      <c r="E82" s="26"/>
      <c r="F82" s="28"/>
      <c r="G82" s="26"/>
      <c r="H82" s="26"/>
      <c r="I82" s="26"/>
      <c r="J82" s="73"/>
    </row>
    <row r="83" spans="2:15" x14ac:dyDescent="0.2">
      <c r="B83" s="48" t="s">
        <v>80</v>
      </c>
      <c r="C83" s="87"/>
      <c r="D83" s="39"/>
      <c r="E83" s="40"/>
      <c r="F83" s="41"/>
      <c r="G83" s="40"/>
      <c r="H83" s="40"/>
      <c r="I83" s="40"/>
      <c r="J83" s="78"/>
      <c r="K83" s="2"/>
      <c r="L83" s="2"/>
      <c r="M83" s="2"/>
      <c r="N83" s="2"/>
      <c r="O83" s="2"/>
    </row>
    <row r="84" spans="2:15" x14ac:dyDescent="0.2">
      <c r="B84" s="49">
        <v>4.0999999999999996</v>
      </c>
      <c r="C84" s="115" t="s">
        <v>11</v>
      </c>
      <c r="D84" s="115"/>
      <c r="E84" s="115"/>
      <c r="F84" s="115"/>
      <c r="G84" s="115"/>
      <c r="H84" s="115"/>
      <c r="I84" s="115"/>
      <c r="J84" s="71">
        <f>AVERAGE(J86,J89,J93,J96,J99,J106,J111,J117,J122,J125,J128,J131,J136,J139)</f>
        <v>0</v>
      </c>
      <c r="K84" s="2"/>
      <c r="L84" s="2"/>
      <c r="M84" s="2"/>
      <c r="N84" s="2"/>
      <c r="O84" s="2"/>
    </row>
    <row r="85" spans="2:15" ht="48" x14ac:dyDescent="0.2">
      <c r="B85" s="50" t="s">
        <v>12</v>
      </c>
      <c r="C85" s="82" t="s">
        <v>13</v>
      </c>
      <c r="D85" s="9" t="s">
        <v>67</v>
      </c>
      <c r="E85" s="9"/>
      <c r="F85" s="62" t="s">
        <v>85</v>
      </c>
      <c r="G85" s="9"/>
      <c r="H85" s="9" t="s">
        <v>5</v>
      </c>
      <c r="I85" s="9"/>
      <c r="J85" s="75"/>
      <c r="K85" s="2"/>
      <c r="L85" s="2"/>
      <c r="M85" s="2"/>
      <c r="N85" s="2"/>
      <c r="O85" s="2"/>
    </row>
    <row r="86" spans="2:15" x14ac:dyDescent="0.2">
      <c r="B86" s="54"/>
      <c r="C86" s="86"/>
      <c r="D86" s="18"/>
      <c r="E86" s="15"/>
      <c r="F86" s="12"/>
      <c r="G86" s="37">
        <f>COUNTIF(G85:G85,"x")</f>
        <v>0</v>
      </c>
      <c r="H86" s="37">
        <f>COUNTIF(H85:H85,"x")</f>
        <v>1</v>
      </c>
      <c r="I86" s="37">
        <f>COUNTIF(I85:I85,"x")</f>
        <v>0</v>
      </c>
      <c r="J86" s="69">
        <f>IF(I86=1,"NA",G86/(1-I86))</f>
        <v>0</v>
      </c>
      <c r="K86" s="2"/>
      <c r="L86" s="2"/>
      <c r="M86" s="2"/>
      <c r="N86" s="2"/>
      <c r="O86" s="2"/>
    </row>
    <row r="87" spans="2:15" s="2" customFormat="1" x14ac:dyDescent="0.2">
      <c r="B87" s="52"/>
      <c r="C87" s="84"/>
      <c r="D87" s="30"/>
      <c r="E87" s="26"/>
      <c r="F87" s="24"/>
      <c r="G87" s="26"/>
      <c r="H87" s="26"/>
      <c r="I87" s="26"/>
      <c r="J87" s="73"/>
    </row>
    <row r="88" spans="2:15" ht="64" x14ac:dyDescent="0.2">
      <c r="B88" s="50" t="s">
        <v>15</v>
      </c>
      <c r="C88" s="82" t="s">
        <v>16</v>
      </c>
      <c r="D88" s="9" t="s">
        <v>67</v>
      </c>
      <c r="E88" s="9"/>
      <c r="F88" s="62" t="s">
        <v>85</v>
      </c>
      <c r="G88" s="9"/>
      <c r="H88" s="9" t="s">
        <v>5</v>
      </c>
      <c r="I88" s="9"/>
      <c r="J88" s="75"/>
      <c r="K88" s="2"/>
      <c r="L88" s="2"/>
      <c r="M88" s="2"/>
      <c r="N88" s="2"/>
      <c r="O88" s="2"/>
    </row>
    <row r="89" spans="2:15" x14ac:dyDescent="0.2">
      <c r="C89" s="83"/>
      <c r="D89" s="6"/>
      <c r="F89" s="10"/>
      <c r="G89" s="37">
        <f>COUNTIF(G88:G88,"x")</f>
        <v>0</v>
      </c>
      <c r="H89" s="37">
        <f>COUNTIF(H88:H88,"x")</f>
        <v>1</v>
      </c>
      <c r="I89" s="37">
        <f>COUNTIF(I88:I88,"x")</f>
        <v>0</v>
      </c>
      <c r="J89" s="69">
        <f>IF(I89=1,"NA",G89/(1-I89))</f>
        <v>0</v>
      </c>
      <c r="K89" s="2"/>
      <c r="L89" s="2"/>
      <c r="M89" s="2"/>
      <c r="N89" s="2"/>
      <c r="O89" s="2"/>
    </row>
    <row r="90" spans="2:15" s="2" customFormat="1" x14ac:dyDescent="0.2">
      <c r="B90" s="52"/>
      <c r="C90" s="84"/>
      <c r="D90" s="25"/>
      <c r="E90" s="26"/>
      <c r="F90" s="24"/>
      <c r="G90" s="26"/>
      <c r="H90" s="26"/>
      <c r="I90" s="26"/>
      <c r="J90" s="73"/>
    </row>
    <row r="91" spans="2:15" x14ac:dyDescent="0.2">
      <c r="C91" s="89"/>
      <c r="D91" s="6"/>
      <c r="F91" s="10"/>
      <c r="G91" s="26"/>
      <c r="H91" s="26"/>
      <c r="J91" s="73"/>
      <c r="K91" s="2"/>
      <c r="L91" s="2"/>
      <c r="M91" s="2"/>
      <c r="N91" s="2"/>
      <c r="O91" s="2"/>
    </row>
    <row r="92" spans="2:15" ht="31.5" customHeight="1" x14ac:dyDescent="0.2">
      <c r="B92" s="50" t="s">
        <v>17</v>
      </c>
      <c r="C92" s="82" t="s">
        <v>18</v>
      </c>
      <c r="D92" s="9">
        <v>5.9</v>
      </c>
      <c r="E92" s="9"/>
      <c r="F92" s="62" t="s">
        <v>85</v>
      </c>
      <c r="G92" s="9"/>
      <c r="H92" s="9" t="s">
        <v>5</v>
      </c>
      <c r="I92" s="9"/>
      <c r="J92" s="75"/>
      <c r="K92" s="2"/>
      <c r="L92" s="2"/>
      <c r="M92" s="2"/>
      <c r="N92" s="2"/>
      <c r="O92" s="2"/>
    </row>
    <row r="93" spans="2:15" x14ac:dyDescent="0.2">
      <c r="C93" s="83"/>
      <c r="D93" s="6"/>
      <c r="F93" s="10"/>
      <c r="G93" s="36">
        <f>COUNTIF(G92:G92,"x")</f>
        <v>0</v>
      </c>
      <c r="H93" s="36">
        <f>COUNTIF(H92:H92,"x")</f>
        <v>1</v>
      </c>
      <c r="I93" s="36">
        <f>COUNTIF(I92:I92,"x")</f>
        <v>0</v>
      </c>
      <c r="J93" s="69">
        <f>IF(I93=1,"NA",G93/(1-I93))</f>
        <v>0</v>
      </c>
      <c r="K93" s="2"/>
      <c r="L93" s="2"/>
      <c r="M93" s="2"/>
      <c r="N93" s="2"/>
      <c r="O93" s="2"/>
    </row>
    <row r="94" spans="2:15" s="2" customFormat="1" x14ac:dyDescent="0.2">
      <c r="B94" s="52"/>
      <c r="C94" s="84"/>
      <c r="D94" s="25"/>
      <c r="E94" s="26"/>
      <c r="F94" s="24"/>
      <c r="G94" s="26"/>
      <c r="H94" s="26"/>
      <c r="I94" s="26"/>
      <c r="J94" s="73"/>
    </row>
    <row r="95" spans="2:15" ht="48" x14ac:dyDescent="0.2">
      <c r="B95" s="50" t="s">
        <v>20</v>
      </c>
      <c r="C95" s="82" t="s">
        <v>21</v>
      </c>
      <c r="D95" s="23">
        <v>5.0999999999999996</v>
      </c>
      <c r="E95" s="23"/>
      <c r="F95" s="62" t="s">
        <v>85</v>
      </c>
      <c r="G95" s="9"/>
      <c r="H95" s="9" t="s">
        <v>5</v>
      </c>
      <c r="I95" s="9"/>
      <c r="J95" s="75"/>
      <c r="K95" s="2"/>
      <c r="L95" s="2"/>
      <c r="M95" s="2"/>
      <c r="N95" s="2"/>
      <c r="O95" s="2"/>
    </row>
    <row r="96" spans="2:15" x14ac:dyDescent="0.2">
      <c r="C96" s="83"/>
      <c r="D96" s="6"/>
      <c r="F96" s="10"/>
      <c r="G96" s="36">
        <f>COUNTIF(G95:G95,"x")</f>
        <v>0</v>
      </c>
      <c r="H96" s="36">
        <f>COUNTIF(H95:H95,"x")</f>
        <v>1</v>
      </c>
      <c r="I96" s="36">
        <f>COUNTIF(I95:I95,"x")</f>
        <v>0</v>
      </c>
      <c r="J96" s="69">
        <f>IF(I96=1,"NA",G96/(1-I96))</f>
        <v>0</v>
      </c>
      <c r="K96" s="2"/>
      <c r="L96" s="2"/>
      <c r="M96" s="2"/>
      <c r="N96" s="2"/>
      <c r="O96" s="2"/>
    </row>
    <row r="97" spans="2:15" s="2" customFormat="1" x14ac:dyDescent="0.2">
      <c r="B97" s="52"/>
      <c r="C97" s="84"/>
      <c r="D97" s="25"/>
      <c r="E97" s="26"/>
      <c r="F97" s="24"/>
      <c r="G97" s="26"/>
      <c r="H97" s="26"/>
      <c r="I97" s="26"/>
      <c r="J97" s="73"/>
    </row>
    <row r="98" spans="2:15" ht="64.5" customHeight="1" x14ac:dyDescent="0.2">
      <c r="B98" s="50" t="s">
        <v>22</v>
      </c>
      <c r="C98" s="82" t="s">
        <v>23</v>
      </c>
      <c r="D98" s="9">
        <v>5.1100000000000003</v>
      </c>
      <c r="E98" s="60" t="s">
        <v>84</v>
      </c>
      <c r="F98" s="8"/>
      <c r="G98" s="9"/>
      <c r="H98" s="9" t="s">
        <v>5</v>
      </c>
      <c r="I98" s="9"/>
      <c r="J98" s="75"/>
      <c r="K98" s="2"/>
      <c r="L98" s="2"/>
      <c r="M98" s="2"/>
      <c r="N98" s="2"/>
      <c r="O98" s="2"/>
    </row>
    <row r="99" spans="2:15" ht="15" customHeight="1" x14ac:dyDescent="0.2">
      <c r="C99" s="83"/>
      <c r="D99" s="6"/>
      <c r="F99" s="10"/>
      <c r="G99" s="36">
        <f>COUNTIF(G98:G98,"x")</f>
        <v>0</v>
      </c>
      <c r="H99" s="36">
        <f>COUNTIF(H98:H98,"x")</f>
        <v>1</v>
      </c>
      <c r="I99" s="36">
        <f>COUNTIF(I98:I98,"x")</f>
        <v>0</v>
      </c>
      <c r="J99" s="69">
        <f>IF(I99=1,"NA",G99/(1-I99))</f>
        <v>0</v>
      </c>
      <c r="K99" s="2"/>
      <c r="L99" s="2"/>
      <c r="M99" s="2"/>
      <c r="N99" s="2"/>
      <c r="O99" s="2"/>
    </row>
    <row r="100" spans="2:15" s="2" customFormat="1" ht="15" customHeight="1" x14ac:dyDescent="0.2">
      <c r="B100" s="52"/>
      <c r="C100" s="84"/>
      <c r="D100" s="25"/>
      <c r="E100" s="26"/>
      <c r="F100" s="24"/>
      <c r="G100" s="26"/>
      <c r="H100" s="26"/>
      <c r="I100" s="26"/>
      <c r="J100" s="73"/>
    </row>
    <row r="101" spans="2:15" ht="30" customHeight="1" x14ac:dyDescent="0.2">
      <c r="B101" s="53" t="s">
        <v>24</v>
      </c>
      <c r="C101" s="82" t="s">
        <v>133</v>
      </c>
      <c r="D101" s="102" t="s">
        <v>138</v>
      </c>
      <c r="E101" s="9"/>
      <c r="F101" s="61" t="s">
        <v>85</v>
      </c>
      <c r="G101" s="34"/>
      <c r="H101" s="35"/>
      <c r="I101" s="35"/>
      <c r="J101" s="74"/>
      <c r="K101" s="2"/>
      <c r="L101" s="2"/>
      <c r="M101" s="2"/>
      <c r="N101" s="2"/>
      <c r="O101" s="2"/>
    </row>
    <row r="102" spans="2:15" ht="16" x14ac:dyDescent="0.2">
      <c r="B102" s="53" t="s">
        <v>24</v>
      </c>
      <c r="C102" s="82" t="s">
        <v>134</v>
      </c>
      <c r="D102" s="8">
        <v>9.5</v>
      </c>
      <c r="E102" s="9"/>
      <c r="F102" s="62" t="s">
        <v>85</v>
      </c>
      <c r="G102" s="9"/>
      <c r="H102" s="59" t="s">
        <v>5</v>
      </c>
      <c r="I102" s="9"/>
      <c r="J102" s="75"/>
      <c r="K102" s="2"/>
      <c r="L102" s="2"/>
      <c r="M102" s="2"/>
      <c r="N102" s="2"/>
      <c r="O102" s="2"/>
    </row>
    <row r="103" spans="2:15" ht="16" x14ac:dyDescent="0.2">
      <c r="B103" s="53" t="s">
        <v>24</v>
      </c>
      <c r="C103" s="82" t="s">
        <v>135</v>
      </c>
      <c r="D103" s="8">
        <v>9.1</v>
      </c>
      <c r="E103" s="9"/>
      <c r="F103" s="62" t="s">
        <v>85</v>
      </c>
      <c r="G103" s="9"/>
      <c r="H103" s="59" t="s">
        <v>5</v>
      </c>
      <c r="I103" s="9"/>
      <c r="J103" s="75"/>
      <c r="K103" s="2"/>
      <c r="L103" s="2"/>
      <c r="M103" s="2"/>
      <c r="N103" s="2"/>
      <c r="O103" s="2"/>
    </row>
    <row r="104" spans="2:15" ht="33.75" customHeight="1" x14ac:dyDescent="0.2">
      <c r="B104" s="53" t="s">
        <v>24</v>
      </c>
      <c r="C104" s="82" t="s">
        <v>136</v>
      </c>
      <c r="D104" s="8" t="s">
        <v>139</v>
      </c>
      <c r="E104" s="9"/>
      <c r="F104" s="62" t="s">
        <v>85</v>
      </c>
      <c r="G104" s="9"/>
      <c r="H104" s="59" t="s">
        <v>5</v>
      </c>
      <c r="I104" s="9"/>
      <c r="J104" s="75"/>
      <c r="K104" s="2"/>
      <c r="L104" s="2"/>
      <c r="M104" s="2"/>
      <c r="N104" s="2"/>
      <c r="O104" s="2"/>
    </row>
    <row r="105" spans="2:15" ht="15" customHeight="1" x14ac:dyDescent="0.2">
      <c r="B105" s="53" t="s">
        <v>24</v>
      </c>
      <c r="C105" s="82" t="s">
        <v>137</v>
      </c>
      <c r="D105" s="8" t="s">
        <v>139</v>
      </c>
      <c r="E105" s="9"/>
      <c r="F105" s="62" t="s">
        <v>85</v>
      </c>
      <c r="G105" s="9"/>
      <c r="H105" s="59" t="s">
        <v>5</v>
      </c>
      <c r="I105" s="9"/>
      <c r="J105" s="75"/>
      <c r="K105" s="2"/>
      <c r="L105" s="2"/>
      <c r="M105" s="2"/>
      <c r="N105" s="2"/>
      <c r="O105" s="2"/>
    </row>
    <row r="106" spans="2:15" ht="15" customHeight="1" x14ac:dyDescent="0.2">
      <c r="B106" s="55"/>
      <c r="C106" s="86"/>
      <c r="D106" s="17"/>
      <c r="E106" s="15"/>
      <c r="F106" s="14"/>
      <c r="G106" s="36">
        <f>COUNTIF(G102:G105,"x")</f>
        <v>0</v>
      </c>
      <c r="H106" s="36">
        <f>COUNTIF(H102:H105,"x")</f>
        <v>4</v>
      </c>
      <c r="I106" s="36">
        <f>COUNTIF(I102:I105,"x")</f>
        <v>0</v>
      </c>
      <c r="J106" s="69">
        <f>IF(I106=4,"NA",G106/(4-I106))</f>
        <v>0</v>
      </c>
      <c r="K106" s="2"/>
      <c r="L106" s="2"/>
      <c r="M106" s="2"/>
      <c r="N106" s="2"/>
      <c r="O106" s="2"/>
    </row>
    <row r="107" spans="2:15" s="2" customFormat="1" ht="15" customHeight="1" x14ac:dyDescent="0.2">
      <c r="B107" s="56"/>
      <c r="C107" s="84"/>
      <c r="D107" s="25"/>
      <c r="E107" s="26"/>
      <c r="F107" s="28"/>
      <c r="G107" s="26"/>
      <c r="H107" s="26"/>
      <c r="I107" s="26"/>
      <c r="J107" s="73"/>
    </row>
    <row r="108" spans="2:15" ht="45" customHeight="1" x14ac:dyDescent="0.2">
      <c r="B108" s="50" t="s">
        <v>25</v>
      </c>
      <c r="C108" s="82" t="s">
        <v>140</v>
      </c>
      <c r="D108" s="9">
        <v>9.1999999999999993</v>
      </c>
      <c r="E108" s="9"/>
      <c r="F108" s="61" t="s">
        <v>85</v>
      </c>
      <c r="G108" s="34"/>
      <c r="H108" s="35"/>
      <c r="I108" s="35"/>
      <c r="J108" s="74"/>
      <c r="K108" s="2"/>
      <c r="L108" s="2"/>
      <c r="M108" s="2"/>
      <c r="N108" s="2"/>
      <c r="O108" s="2"/>
    </row>
    <row r="109" spans="2:15" ht="34.5" customHeight="1" x14ac:dyDescent="0.2">
      <c r="B109" s="50" t="s">
        <v>25</v>
      </c>
      <c r="C109" s="82" t="s">
        <v>141</v>
      </c>
      <c r="D109" s="59">
        <v>9.1999999999999993</v>
      </c>
      <c r="E109" s="9"/>
      <c r="F109" s="62" t="s">
        <v>85</v>
      </c>
      <c r="G109" s="21"/>
      <c r="H109" s="21" t="s">
        <v>5</v>
      </c>
      <c r="I109" s="21"/>
      <c r="J109" s="75"/>
      <c r="K109" s="2"/>
      <c r="L109" s="2"/>
      <c r="M109" s="2"/>
      <c r="N109" s="2"/>
      <c r="O109" s="2"/>
    </row>
    <row r="110" spans="2:15" ht="46.5" customHeight="1" x14ac:dyDescent="0.2">
      <c r="B110" s="50" t="s">
        <v>25</v>
      </c>
      <c r="C110" s="85" t="s">
        <v>142</v>
      </c>
      <c r="D110" s="59">
        <v>9.1999999999999993</v>
      </c>
      <c r="E110" s="9"/>
      <c r="F110" s="62" t="s">
        <v>85</v>
      </c>
      <c r="G110" s="9"/>
      <c r="H110" s="59" t="s">
        <v>5</v>
      </c>
      <c r="I110" s="21"/>
      <c r="J110" s="75"/>
      <c r="K110" s="2"/>
      <c r="L110" s="2"/>
      <c r="M110" s="2"/>
      <c r="N110" s="2"/>
      <c r="O110" s="2"/>
    </row>
    <row r="111" spans="2:15" x14ac:dyDescent="0.2">
      <c r="B111" s="55"/>
      <c r="C111" s="86"/>
      <c r="D111" s="17"/>
      <c r="E111" s="15"/>
      <c r="F111" s="14"/>
      <c r="G111" s="36">
        <f>COUNTIF(G109:G110,"x")</f>
        <v>0</v>
      </c>
      <c r="H111" s="36">
        <f>COUNTIF(H109:H110,"x")</f>
        <v>2</v>
      </c>
      <c r="I111" s="36">
        <f>COUNTIF(I109:I110,"x")</f>
        <v>0</v>
      </c>
      <c r="J111" s="69">
        <f>IF(I111=2,"NA",G111/(2-I111))</f>
        <v>0</v>
      </c>
      <c r="K111" s="2"/>
      <c r="L111" s="2"/>
      <c r="M111" s="2"/>
      <c r="N111" s="2"/>
      <c r="O111" s="2"/>
    </row>
    <row r="112" spans="2:15" s="2" customFormat="1" ht="15" customHeight="1" x14ac:dyDescent="0.2">
      <c r="B112" s="56"/>
      <c r="C112" s="84"/>
      <c r="D112" s="25"/>
      <c r="E112" s="26"/>
      <c r="F112" s="28"/>
      <c r="G112" s="26"/>
      <c r="H112" s="26"/>
      <c r="I112" s="26"/>
      <c r="J112" s="73"/>
    </row>
    <row r="113" spans="2:15" ht="45" customHeight="1" x14ac:dyDescent="0.2">
      <c r="B113" s="53" t="s">
        <v>27</v>
      </c>
      <c r="C113" s="82" t="s">
        <v>143</v>
      </c>
      <c r="D113" s="9">
        <v>9.3000000000000007</v>
      </c>
      <c r="E113" s="9"/>
      <c r="F113" s="61" t="s">
        <v>85</v>
      </c>
      <c r="G113" s="34"/>
      <c r="H113" s="35"/>
      <c r="I113" s="35"/>
      <c r="J113" s="74"/>
      <c r="K113" s="2"/>
      <c r="L113" s="2"/>
      <c r="M113" s="2"/>
      <c r="N113" s="2"/>
      <c r="O113" s="2"/>
    </row>
    <row r="114" spans="2:15" ht="16" x14ac:dyDescent="0.2">
      <c r="B114" s="50" t="s">
        <v>27</v>
      </c>
      <c r="C114" s="82" t="s">
        <v>144</v>
      </c>
      <c r="D114" s="59">
        <v>9.3000000000000007</v>
      </c>
      <c r="E114" s="9"/>
      <c r="F114" s="62" t="s">
        <v>85</v>
      </c>
      <c r="G114" s="21"/>
      <c r="H114" s="21" t="s">
        <v>5</v>
      </c>
      <c r="I114" s="9"/>
      <c r="J114" s="75"/>
      <c r="K114" s="2"/>
      <c r="L114" s="2"/>
      <c r="M114" s="2"/>
      <c r="N114" s="2"/>
      <c r="O114" s="2"/>
    </row>
    <row r="115" spans="2:15" ht="35.25" customHeight="1" x14ac:dyDescent="0.2">
      <c r="B115" s="50" t="s">
        <v>27</v>
      </c>
      <c r="C115" s="82" t="s">
        <v>145</v>
      </c>
      <c r="D115" s="59">
        <v>9.3000000000000007</v>
      </c>
      <c r="E115" s="9"/>
      <c r="F115" s="62" t="s">
        <v>85</v>
      </c>
      <c r="G115" s="9"/>
      <c r="H115" s="59" t="s">
        <v>5</v>
      </c>
      <c r="I115" s="9"/>
      <c r="J115" s="75"/>
      <c r="K115" s="2"/>
      <c r="L115" s="2"/>
      <c r="M115" s="2"/>
      <c r="N115" s="2"/>
      <c r="O115" s="2"/>
    </row>
    <row r="116" spans="2:15" ht="51.75" customHeight="1" x14ac:dyDescent="0.2">
      <c r="B116" s="50" t="s">
        <v>27</v>
      </c>
      <c r="C116" s="85" t="s">
        <v>146</v>
      </c>
      <c r="D116" s="59">
        <v>9.3000000000000007</v>
      </c>
      <c r="E116" s="9"/>
      <c r="F116" s="62" t="s">
        <v>85</v>
      </c>
      <c r="G116" s="11"/>
      <c r="H116" s="11" t="s">
        <v>5</v>
      </c>
      <c r="I116" s="9"/>
      <c r="J116" s="75"/>
      <c r="K116" s="2"/>
      <c r="L116" s="2"/>
      <c r="M116" s="2"/>
      <c r="N116" s="2"/>
      <c r="O116" s="2"/>
    </row>
    <row r="117" spans="2:15" x14ac:dyDescent="0.2">
      <c r="B117" s="55"/>
      <c r="C117" s="86"/>
      <c r="D117" s="17"/>
      <c r="E117" s="15"/>
      <c r="F117" s="14"/>
      <c r="G117" s="36">
        <f>COUNTIF(G114:G116,"x")</f>
        <v>0</v>
      </c>
      <c r="H117" s="36">
        <f>COUNTIF(H114:H116,"x")</f>
        <v>3</v>
      </c>
      <c r="I117" s="36">
        <f>COUNTIF(I114:I116,"x")</f>
        <v>0</v>
      </c>
      <c r="J117" s="69">
        <f>IF(I117=3,"NA",G117/(3-I117))</f>
        <v>0</v>
      </c>
      <c r="K117" s="2"/>
      <c r="L117" s="2"/>
      <c r="M117" s="2"/>
      <c r="N117" s="2"/>
      <c r="O117" s="2"/>
    </row>
    <row r="118" spans="2:15" s="2" customFormat="1" ht="15" customHeight="1" x14ac:dyDescent="0.2">
      <c r="B118" s="56"/>
      <c r="C118" s="84"/>
      <c r="D118" s="25"/>
      <c r="E118" s="26"/>
      <c r="F118" s="28"/>
      <c r="G118" s="26"/>
      <c r="H118" s="26"/>
      <c r="I118" s="26"/>
      <c r="J118" s="73"/>
    </row>
    <row r="119" spans="2:15" ht="45" customHeight="1" x14ac:dyDescent="0.2">
      <c r="B119" s="50" t="s">
        <v>28</v>
      </c>
      <c r="C119" s="82" t="s">
        <v>147</v>
      </c>
      <c r="D119" s="9" t="s">
        <v>68</v>
      </c>
      <c r="E119" s="9"/>
      <c r="F119" s="61" t="s">
        <v>85</v>
      </c>
      <c r="G119" s="34"/>
      <c r="H119" s="35"/>
      <c r="I119" s="35"/>
      <c r="J119" s="74"/>
      <c r="K119" s="2"/>
      <c r="L119" s="2"/>
      <c r="M119" s="2"/>
      <c r="N119" s="2"/>
      <c r="O119" s="2"/>
    </row>
    <row r="120" spans="2:15" ht="15" customHeight="1" x14ac:dyDescent="0.2">
      <c r="B120" s="50" t="s">
        <v>28</v>
      </c>
      <c r="C120" s="82" t="s">
        <v>148</v>
      </c>
      <c r="D120" s="8">
        <v>9.4</v>
      </c>
      <c r="E120" s="9"/>
      <c r="F120" s="62" t="s">
        <v>85</v>
      </c>
      <c r="G120" s="9"/>
      <c r="H120" s="59" t="s">
        <v>5</v>
      </c>
      <c r="I120" s="9"/>
      <c r="J120" s="75"/>
      <c r="K120" s="2"/>
      <c r="L120" s="2"/>
      <c r="M120" s="2"/>
      <c r="N120" s="2"/>
      <c r="O120" s="2"/>
    </row>
    <row r="121" spans="2:15" ht="32.25" customHeight="1" x14ac:dyDescent="0.2">
      <c r="B121" s="50" t="s">
        <v>28</v>
      </c>
      <c r="C121" s="82" t="s">
        <v>149</v>
      </c>
      <c r="D121" s="8">
        <v>9.5</v>
      </c>
      <c r="E121" s="9"/>
      <c r="F121" s="62" t="s">
        <v>85</v>
      </c>
      <c r="G121" s="9"/>
      <c r="H121" s="59" t="s">
        <v>5</v>
      </c>
      <c r="I121" s="9"/>
      <c r="J121" s="75"/>
      <c r="K121" s="2"/>
      <c r="L121" s="2"/>
      <c r="M121" s="2"/>
      <c r="N121" s="2"/>
      <c r="O121" s="2"/>
    </row>
    <row r="122" spans="2:15" x14ac:dyDescent="0.2">
      <c r="B122" s="55"/>
      <c r="C122" s="86"/>
      <c r="D122" s="17"/>
      <c r="E122" s="15"/>
      <c r="F122" s="14"/>
      <c r="G122" s="36">
        <f>COUNTIF(G120:G121,"x")</f>
        <v>0</v>
      </c>
      <c r="H122" s="36">
        <f>COUNTIF(H120:H121,"x")</f>
        <v>2</v>
      </c>
      <c r="I122" s="36">
        <f>COUNTIF(I120:I121,"x")</f>
        <v>0</v>
      </c>
      <c r="J122" s="69">
        <f>IF(I122=2,"NA",G122/(2-I122))</f>
        <v>0</v>
      </c>
      <c r="K122" s="2"/>
      <c r="L122" s="2"/>
      <c r="M122" s="2"/>
      <c r="N122" s="2"/>
      <c r="O122" s="2"/>
    </row>
    <row r="123" spans="2:15" s="2" customFormat="1" ht="14.25" customHeight="1" x14ac:dyDescent="0.2">
      <c r="B123" s="56"/>
      <c r="C123" s="84"/>
      <c r="D123" s="25"/>
      <c r="E123" s="26"/>
      <c r="F123" s="28"/>
      <c r="G123" s="26"/>
      <c r="H123" s="26"/>
      <c r="I123" s="26"/>
      <c r="J123" s="73"/>
    </row>
    <row r="124" spans="2:15" ht="52.5" customHeight="1" x14ac:dyDescent="0.2">
      <c r="B124" s="50" t="s">
        <v>29</v>
      </c>
      <c r="C124" s="82" t="s">
        <v>30</v>
      </c>
      <c r="D124" s="9">
        <v>9.6</v>
      </c>
      <c r="E124" s="9"/>
      <c r="F124" s="62" t="s">
        <v>85</v>
      </c>
      <c r="G124" s="9"/>
      <c r="H124" s="9" t="s">
        <v>5</v>
      </c>
      <c r="I124" s="9"/>
      <c r="J124" s="76"/>
      <c r="K124" s="2"/>
      <c r="L124" s="2"/>
      <c r="M124" s="2"/>
      <c r="N124" s="2"/>
      <c r="O124" s="2"/>
    </row>
    <row r="125" spans="2:15" x14ac:dyDescent="0.2">
      <c r="C125" s="83"/>
      <c r="D125" s="6"/>
      <c r="F125" s="10"/>
      <c r="G125" s="36">
        <f>COUNTIF(G124:G124,"x")</f>
        <v>0</v>
      </c>
      <c r="H125" s="36">
        <f>COUNTIF(H124:H124,"x")</f>
        <v>1</v>
      </c>
      <c r="I125" s="36">
        <f>COUNTIF(I124:I124,"x")</f>
        <v>0</v>
      </c>
      <c r="J125" s="69">
        <f>IF(I125=1,"NA",G125/(1-I125))</f>
        <v>0</v>
      </c>
      <c r="K125" s="2"/>
      <c r="L125" s="2"/>
      <c r="M125" s="2"/>
      <c r="N125" s="2"/>
      <c r="O125" s="2"/>
    </row>
    <row r="126" spans="2:15" s="2" customFormat="1" x14ac:dyDescent="0.2">
      <c r="B126" s="52"/>
      <c r="C126" s="84"/>
      <c r="D126" s="25"/>
      <c r="E126" s="26"/>
      <c r="F126" s="24"/>
      <c r="G126" s="26"/>
      <c r="H126" s="26"/>
      <c r="I126" s="26"/>
      <c r="J126" s="73"/>
    </row>
    <row r="127" spans="2:15" ht="61.5" customHeight="1" x14ac:dyDescent="0.2">
      <c r="B127" s="50" t="s">
        <v>31</v>
      </c>
      <c r="C127" s="82" t="s">
        <v>32</v>
      </c>
      <c r="D127" s="9" t="s">
        <v>69</v>
      </c>
      <c r="E127" s="9"/>
      <c r="F127" s="62" t="s">
        <v>85</v>
      </c>
      <c r="G127" s="9"/>
      <c r="H127" s="9" t="s">
        <v>5</v>
      </c>
      <c r="I127" s="9"/>
      <c r="J127" s="76"/>
      <c r="K127" s="2"/>
      <c r="L127" s="2"/>
      <c r="M127" s="2"/>
      <c r="N127" s="2"/>
      <c r="O127" s="2"/>
    </row>
    <row r="128" spans="2:15" x14ac:dyDescent="0.2">
      <c r="C128" s="83"/>
      <c r="D128" s="6"/>
      <c r="F128" s="10"/>
      <c r="G128" s="36">
        <f>COUNTIF(G127:G127,"x")</f>
        <v>0</v>
      </c>
      <c r="H128" s="36">
        <f>COUNTIF(H127:H127,"x")</f>
        <v>1</v>
      </c>
      <c r="I128" s="36">
        <f>COUNTIF(I127:I127,"x")</f>
        <v>0</v>
      </c>
      <c r="J128" s="69">
        <f>IF(I128=1,"NA",G128/(1-I128))</f>
        <v>0</v>
      </c>
      <c r="K128" s="2"/>
      <c r="L128" s="2"/>
      <c r="M128" s="2"/>
      <c r="N128" s="2"/>
      <c r="O128" s="2"/>
    </row>
    <row r="129" spans="2:15" s="2" customFormat="1" x14ac:dyDescent="0.2">
      <c r="B129" s="52"/>
      <c r="C129" s="84"/>
      <c r="D129" s="25"/>
      <c r="E129" s="26"/>
      <c r="F129" s="24"/>
      <c r="G129" s="26"/>
      <c r="H129" s="26"/>
      <c r="I129" s="26"/>
      <c r="J129" s="73"/>
    </row>
    <row r="130" spans="2:15" ht="66.75" customHeight="1" x14ac:dyDescent="0.2">
      <c r="B130" s="53" t="s">
        <v>33</v>
      </c>
      <c r="C130" s="85" t="s">
        <v>34</v>
      </c>
      <c r="D130" s="11">
        <v>5.6</v>
      </c>
      <c r="E130" s="60" t="s">
        <v>84</v>
      </c>
      <c r="F130" s="16"/>
      <c r="G130" s="11"/>
      <c r="H130" s="11" t="s">
        <v>5</v>
      </c>
      <c r="I130" s="11"/>
      <c r="J130" s="75"/>
      <c r="K130" s="2"/>
      <c r="L130" s="2"/>
      <c r="M130" s="2"/>
      <c r="N130" s="2"/>
      <c r="O130" s="2"/>
    </row>
    <row r="131" spans="2:15" ht="14.25" customHeight="1" x14ac:dyDescent="0.2">
      <c r="B131" s="54"/>
      <c r="C131" s="86"/>
      <c r="D131" s="17"/>
      <c r="E131" s="15"/>
      <c r="F131" s="12"/>
      <c r="G131" s="36">
        <f>COUNTIF(G130:G130,"x")</f>
        <v>0</v>
      </c>
      <c r="H131" s="36">
        <f>COUNTIF(H130:H130,"x")</f>
        <v>1</v>
      </c>
      <c r="I131" s="36">
        <f>COUNTIF(I130:I130,"x")</f>
        <v>0</v>
      </c>
      <c r="J131" s="69">
        <f>IF(I131=1,"NA",G131/(1-I131))</f>
        <v>0</v>
      </c>
      <c r="K131" s="2"/>
      <c r="L131" s="2"/>
      <c r="M131" s="2"/>
      <c r="N131" s="2"/>
      <c r="O131" s="2"/>
    </row>
    <row r="132" spans="2:15" s="2" customFormat="1" x14ac:dyDescent="0.2">
      <c r="B132" s="52"/>
      <c r="C132" s="84"/>
      <c r="D132" s="25"/>
      <c r="E132" s="26"/>
      <c r="F132" s="24"/>
      <c r="G132" s="26"/>
      <c r="H132" s="26"/>
      <c r="I132" s="26"/>
      <c r="J132" s="73"/>
    </row>
    <row r="133" spans="2:15" ht="19.5" customHeight="1" x14ac:dyDescent="0.2">
      <c r="B133" s="50" t="s">
        <v>35</v>
      </c>
      <c r="C133" s="82" t="s">
        <v>150</v>
      </c>
      <c r="D133" s="9">
        <v>5.6</v>
      </c>
      <c r="E133" s="60" t="s">
        <v>84</v>
      </c>
      <c r="F133" s="16"/>
      <c r="G133" s="34"/>
      <c r="H133" s="35"/>
      <c r="I133" s="35"/>
      <c r="J133" s="74"/>
      <c r="K133" s="2"/>
      <c r="L133" s="2"/>
      <c r="M133" s="2"/>
      <c r="N133" s="2"/>
      <c r="O133" s="2"/>
    </row>
    <row r="134" spans="2:15" ht="15" customHeight="1" x14ac:dyDescent="0.2">
      <c r="B134" s="58" t="s">
        <v>35</v>
      </c>
      <c r="C134" s="82" t="s">
        <v>151</v>
      </c>
      <c r="D134" s="59">
        <v>5.6</v>
      </c>
      <c r="E134" s="60" t="s">
        <v>84</v>
      </c>
      <c r="F134" s="7"/>
      <c r="G134" s="9"/>
      <c r="H134" s="59" t="s">
        <v>5</v>
      </c>
      <c r="I134" s="9"/>
      <c r="J134" s="75"/>
      <c r="K134" s="2"/>
      <c r="L134" s="2"/>
      <c r="M134" s="2"/>
      <c r="N134" s="2"/>
      <c r="O134" s="2"/>
    </row>
    <row r="135" spans="2:15" ht="17.25" customHeight="1" x14ac:dyDescent="0.2">
      <c r="B135" s="58" t="s">
        <v>35</v>
      </c>
      <c r="C135" s="82" t="s">
        <v>152</v>
      </c>
      <c r="D135" s="59">
        <v>5.6</v>
      </c>
      <c r="E135" s="60" t="s">
        <v>84</v>
      </c>
      <c r="F135" s="7"/>
      <c r="G135" s="9"/>
      <c r="H135" s="59" t="s">
        <v>5</v>
      </c>
      <c r="I135" s="9"/>
      <c r="J135" s="75"/>
      <c r="K135" s="2"/>
      <c r="L135" s="2"/>
      <c r="M135" s="2"/>
      <c r="N135" s="2"/>
      <c r="O135" s="2"/>
    </row>
    <row r="136" spans="2:15" x14ac:dyDescent="0.2">
      <c r="B136" s="55"/>
      <c r="C136" s="86"/>
      <c r="D136" s="17"/>
      <c r="E136" s="15"/>
      <c r="F136" s="14"/>
      <c r="G136" s="36">
        <f>COUNTIF(G134:G135,"x")</f>
        <v>0</v>
      </c>
      <c r="H136" s="36">
        <f>COUNTIF(H134:H135,"x")</f>
        <v>2</v>
      </c>
      <c r="I136" s="36">
        <f>COUNTIF(I134:I135,"x")</f>
        <v>0</v>
      </c>
      <c r="J136" s="69">
        <f>IF(I136=2,"NA",G136/(2-I136))</f>
        <v>0</v>
      </c>
      <c r="K136" s="2"/>
      <c r="L136" s="2"/>
      <c r="M136" s="2"/>
      <c r="N136" s="2"/>
      <c r="O136" s="2"/>
    </row>
    <row r="137" spans="2:15" s="2" customFormat="1" x14ac:dyDescent="0.2">
      <c r="B137" s="56"/>
      <c r="C137" s="84"/>
      <c r="D137" s="25"/>
      <c r="E137" s="26"/>
      <c r="F137" s="28"/>
      <c r="G137" s="26"/>
      <c r="H137" s="26"/>
      <c r="I137" s="26"/>
      <c r="J137" s="73"/>
    </row>
    <row r="138" spans="2:15" ht="49.5" customHeight="1" x14ac:dyDescent="0.2">
      <c r="B138" s="50" t="s">
        <v>36</v>
      </c>
      <c r="C138" s="82" t="s">
        <v>37</v>
      </c>
      <c r="D138" s="9">
        <v>5.7</v>
      </c>
      <c r="E138" s="9"/>
      <c r="F138" s="62" t="s">
        <v>85</v>
      </c>
      <c r="G138" s="9"/>
      <c r="H138" s="9" t="s">
        <v>5</v>
      </c>
      <c r="I138" s="9"/>
      <c r="J138" s="75"/>
      <c r="K138" s="2"/>
      <c r="L138" s="2"/>
      <c r="M138" s="2"/>
      <c r="N138" s="2"/>
      <c r="O138" s="2"/>
    </row>
    <row r="139" spans="2:15" x14ac:dyDescent="0.2">
      <c r="C139" s="86"/>
      <c r="D139" s="17"/>
      <c r="E139" s="15"/>
      <c r="F139" s="10"/>
      <c r="G139" s="36">
        <f>COUNTIF(G138:G138,"x")</f>
        <v>0</v>
      </c>
      <c r="H139" s="36">
        <f>COUNTIF(H138:H138,"x")</f>
        <v>1</v>
      </c>
      <c r="I139" s="36">
        <f>COUNTIF(I138:I138,"x")</f>
        <v>0</v>
      </c>
      <c r="J139" s="69">
        <f>IF(I139=1,"NA",G139/(1-I139))</f>
        <v>0</v>
      </c>
      <c r="K139" s="2"/>
      <c r="L139" s="2"/>
      <c r="M139" s="2"/>
      <c r="N139" s="2"/>
      <c r="O139" s="2"/>
    </row>
    <row r="140" spans="2:15" s="2" customFormat="1" x14ac:dyDescent="0.2">
      <c r="B140" s="52"/>
      <c r="C140" s="84"/>
      <c r="D140" s="25"/>
      <c r="E140" s="26"/>
      <c r="F140" s="24"/>
      <c r="G140" s="26"/>
      <c r="H140" s="26"/>
      <c r="I140" s="26"/>
      <c r="J140" s="73"/>
    </row>
    <row r="141" spans="2:15" ht="15" customHeight="1" x14ac:dyDescent="0.2">
      <c r="B141" s="49">
        <v>4.2</v>
      </c>
      <c r="C141" s="115" t="s">
        <v>38</v>
      </c>
      <c r="D141" s="115"/>
      <c r="E141" s="115"/>
      <c r="F141" s="115"/>
      <c r="G141" s="115"/>
      <c r="H141" s="115"/>
      <c r="I141" s="115"/>
      <c r="J141" s="71">
        <f>AVERAGE(J143,J146,J149,J152,J155)</f>
        <v>0</v>
      </c>
      <c r="K141" s="2"/>
      <c r="L141" s="2"/>
      <c r="M141" s="2"/>
      <c r="N141" s="2"/>
      <c r="O141" s="2"/>
    </row>
    <row r="142" spans="2:15" ht="48" x14ac:dyDescent="0.2">
      <c r="B142" s="57" t="s">
        <v>14</v>
      </c>
      <c r="C142" s="88" t="s">
        <v>39</v>
      </c>
      <c r="D142" s="21">
        <v>10.1</v>
      </c>
      <c r="E142" s="21"/>
      <c r="F142" s="62" t="s">
        <v>85</v>
      </c>
      <c r="G142" s="9"/>
      <c r="H142" s="9" t="s">
        <v>5</v>
      </c>
      <c r="I142" s="9"/>
      <c r="J142" s="76"/>
      <c r="K142" s="2"/>
      <c r="L142" s="2"/>
      <c r="M142" s="2"/>
      <c r="N142" s="2"/>
      <c r="O142" s="2"/>
    </row>
    <row r="143" spans="2:15" x14ac:dyDescent="0.2">
      <c r="C143" s="83"/>
      <c r="D143" s="6"/>
      <c r="F143" s="10"/>
      <c r="G143" s="36">
        <f>COUNTIF(G142:G142,"x")</f>
        <v>0</v>
      </c>
      <c r="H143" s="36">
        <f>COUNTIF(H142:H142,"x")</f>
        <v>1</v>
      </c>
      <c r="I143" s="36">
        <f>COUNTIF(I142:I142,"x")</f>
        <v>0</v>
      </c>
      <c r="J143" s="69">
        <f>IF(I143=1,"NA",G143/(1-I143))</f>
        <v>0</v>
      </c>
      <c r="K143" s="2"/>
      <c r="L143" s="2"/>
      <c r="M143" s="2"/>
      <c r="N143" s="2"/>
      <c r="O143" s="2"/>
    </row>
    <row r="144" spans="2:15" s="2" customFormat="1" x14ac:dyDescent="0.2">
      <c r="B144" s="52"/>
      <c r="C144" s="84"/>
      <c r="D144" s="25"/>
      <c r="E144" s="26"/>
      <c r="F144" s="24"/>
      <c r="G144" s="26"/>
      <c r="H144" s="26"/>
      <c r="I144" s="26"/>
      <c r="J144" s="73"/>
    </row>
    <row r="145" spans="2:15" ht="32" x14ac:dyDescent="0.2">
      <c r="B145" s="50" t="s">
        <v>26</v>
      </c>
      <c r="C145" s="82" t="s">
        <v>40</v>
      </c>
      <c r="D145" s="9" t="s">
        <v>153</v>
      </c>
      <c r="E145" s="9"/>
      <c r="F145" s="62" t="s">
        <v>85</v>
      </c>
      <c r="G145" s="9"/>
      <c r="H145" s="9" t="s">
        <v>5</v>
      </c>
      <c r="I145" s="9"/>
      <c r="J145" s="75"/>
      <c r="K145" s="2"/>
      <c r="L145" s="2"/>
      <c r="M145" s="2"/>
      <c r="N145" s="2"/>
      <c r="O145" s="2"/>
    </row>
    <row r="146" spans="2:15" x14ac:dyDescent="0.2">
      <c r="C146" s="83"/>
      <c r="D146" s="6"/>
      <c r="F146" s="10"/>
      <c r="G146" s="36">
        <f>COUNTIF(G145:G145,"x")</f>
        <v>0</v>
      </c>
      <c r="H146" s="36">
        <f>COUNTIF(H145:H145,"x")</f>
        <v>1</v>
      </c>
      <c r="I146" s="36">
        <f>COUNTIF(I145:I145,"x")</f>
        <v>0</v>
      </c>
      <c r="J146" s="69">
        <f>IF(I146=1,"NA",G146/(1-I146))</f>
        <v>0</v>
      </c>
      <c r="K146" s="2"/>
      <c r="L146" s="2"/>
      <c r="M146" s="2"/>
      <c r="N146" s="2"/>
      <c r="O146" s="2"/>
    </row>
    <row r="147" spans="2:15" s="2" customFormat="1" x14ac:dyDescent="0.2">
      <c r="B147" s="52"/>
      <c r="C147" s="84"/>
      <c r="D147" s="25"/>
      <c r="E147" s="26"/>
      <c r="F147" s="24"/>
      <c r="G147" s="26"/>
      <c r="H147" s="26"/>
      <c r="I147" s="26"/>
      <c r="J147" s="73"/>
    </row>
    <row r="148" spans="2:15" ht="32" x14ac:dyDescent="0.2">
      <c r="B148" s="50" t="s">
        <v>19</v>
      </c>
      <c r="C148" s="82" t="s">
        <v>41</v>
      </c>
      <c r="D148" s="9" t="s">
        <v>154</v>
      </c>
      <c r="E148" s="9"/>
      <c r="F148" s="62" t="s">
        <v>85</v>
      </c>
      <c r="G148" s="9"/>
      <c r="H148" s="9" t="s">
        <v>5</v>
      </c>
      <c r="I148" s="9"/>
      <c r="J148" s="75"/>
      <c r="K148" s="2"/>
      <c r="L148" s="2"/>
      <c r="M148" s="2"/>
      <c r="N148" s="2"/>
      <c r="O148" s="2"/>
    </row>
    <row r="149" spans="2:15" x14ac:dyDescent="0.2">
      <c r="C149" s="83"/>
      <c r="D149" s="6"/>
      <c r="F149" s="10"/>
      <c r="G149" s="36">
        <f>COUNTIF(G148:G148,"x")</f>
        <v>0</v>
      </c>
      <c r="H149" s="36">
        <f>COUNTIF(H148:H148,"x")</f>
        <v>1</v>
      </c>
      <c r="I149" s="36">
        <f>COUNTIF(I148:I148,"x")</f>
        <v>0</v>
      </c>
      <c r="J149" s="69">
        <f>IF(I149=1,"NA",G149/(1-I149))</f>
        <v>0</v>
      </c>
      <c r="K149" s="2"/>
      <c r="L149" s="2"/>
      <c r="M149" s="2"/>
      <c r="N149" s="2"/>
      <c r="O149" s="2"/>
    </row>
    <row r="150" spans="2:15" s="2" customFormat="1" x14ac:dyDescent="0.2">
      <c r="B150" s="52"/>
      <c r="C150" s="84"/>
      <c r="D150" s="25"/>
      <c r="E150" s="26"/>
      <c r="F150" s="24"/>
      <c r="G150" s="26"/>
      <c r="H150" s="26"/>
      <c r="I150" s="26"/>
      <c r="J150" s="73"/>
    </row>
    <row r="151" spans="2:15" ht="32" x14ac:dyDescent="0.2">
      <c r="B151" s="50" t="s">
        <v>42</v>
      </c>
      <c r="C151" s="82" t="s">
        <v>43</v>
      </c>
      <c r="D151" s="9" t="s">
        <v>155</v>
      </c>
      <c r="E151" s="9"/>
      <c r="F151" s="62" t="s">
        <v>85</v>
      </c>
      <c r="G151" s="9"/>
      <c r="H151" s="9" t="s">
        <v>5</v>
      </c>
      <c r="I151" s="9"/>
      <c r="J151" s="75"/>
      <c r="K151" s="2"/>
      <c r="L151" s="2"/>
      <c r="M151" s="2"/>
      <c r="N151" s="2"/>
      <c r="O151" s="2"/>
    </row>
    <row r="152" spans="2:15" x14ac:dyDescent="0.2">
      <c r="C152" s="83"/>
      <c r="D152" s="6"/>
      <c r="F152" s="10"/>
      <c r="G152" s="36">
        <f>COUNTIF(G151:G151,"x")</f>
        <v>0</v>
      </c>
      <c r="H152" s="36">
        <f>COUNTIF(H151:H151,"x")</f>
        <v>1</v>
      </c>
      <c r="I152" s="36">
        <f>COUNTIF(I151:I151,"x")</f>
        <v>0</v>
      </c>
      <c r="J152" s="69">
        <f>IF(I152=1,"NA",G152/(1-I152))</f>
        <v>0</v>
      </c>
      <c r="K152" s="2"/>
      <c r="L152" s="2"/>
      <c r="M152" s="2"/>
      <c r="N152" s="2"/>
      <c r="O152" s="2"/>
    </row>
    <row r="153" spans="2:15" s="2" customFormat="1" x14ac:dyDescent="0.2">
      <c r="B153" s="52"/>
      <c r="C153" s="84"/>
      <c r="D153" s="25"/>
      <c r="E153" s="26"/>
      <c r="F153" s="24"/>
      <c r="G153" s="26"/>
      <c r="H153" s="26"/>
      <c r="I153" s="26"/>
      <c r="J153" s="73"/>
    </row>
    <row r="154" spans="2:15" ht="32" x14ac:dyDescent="0.2">
      <c r="B154" s="50" t="s">
        <v>44</v>
      </c>
      <c r="C154" s="82" t="s">
        <v>45</v>
      </c>
      <c r="D154" s="9" t="s">
        <v>156</v>
      </c>
      <c r="E154" s="9"/>
      <c r="F154" s="62" t="s">
        <v>85</v>
      </c>
      <c r="G154" s="9"/>
      <c r="H154" s="9" t="s">
        <v>5</v>
      </c>
      <c r="I154" s="9"/>
      <c r="J154" s="75"/>
      <c r="K154" s="2"/>
      <c r="L154" s="2"/>
      <c r="M154" s="2"/>
      <c r="N154" s="2"/>
      <c r="O154" s="2"/>
    </row>
    <row r="155" spans="2:15" x14ac:dyDescent="0.2">
      <c r="C155" s="83"/>
      <c r="D155" s="6"/>
      <c r="F155" s="10"/>
      <c r="G155" s="36">
        <f>COUNTIF(G154:G154,"x")</f>
        <v>0</v>
      </c>
      <c r="H155" s="36">
        <f>COUNTIF(H154:H154,"x")</f>
        <v>1</v>
      </c>
      <c r="I155" s="36">
        <f>COUNTIF(I154:I154,"x")</f>
        <v>0</v>
      </c>
      <c r="J155" s="69">
        <f>IF(I155=1,"NA",G155/(1-I155))</f>
        <v>0</v>
      </c>
      <c r="K155" s="2"/>
      <c r="L155" s="2"/>
      <c r="M155" s="2"/>
      <c r="N155" s="2"/>
      <c r="O155" s="2"/>
    </row>
    <row r="156" spans="2:15" s="2" customFormat="1" x14ac:dyDescent="0.2">
      <c r="B156" s="52"/>
      <c r="C156" s="84"/>
      <c r="D156" s="25"/>
      <c r="E156" s="26"/>
      <c r="F156" s="24"/>
      <c r="G156" s="26"/>
      <c r="H156" s="26"/>
      <c r="I156" s="26"/>
      <c r="J156" s="73"/>
    </row>
    <row r="157" spans="2:15" ht="25.5" customHeight="1" x14ac:dyDescent="0.2">
      <c r="B157" s="49">
        <v>4.3</v>
      </c>
      <c r="C157" s="116" t="s">
        <v>46</v>
      </c>
      <c r="D157" s="116"/>
      <c r="E157" s="116"/>
      <c r="F157" s="116"/>
      <c r="G157" s="116"/>
      <c r="H157" s="116"/>
      <c r="I157" s="116"/>
      <c r="J157" s="71">
        <f>AVERAGE(J163,J166,J169)</f>
        <v>0</v>
      </c>
      <c r="K157" s="2"/>
      <c r="L157" s="2"/>
      <c r="M157" s="2"/>
      <c r="N157" s="2"/>
      <c r="O157" s="2"/>
    </row>
    <row r="158" spans="2:15" ht="30" customHeight="1" x14ac:dyDescent="0.2">
      <c r="B158" s="58" t="s">
        <v>47</v>
      </c>
      <c r="C158" s="88" t="s">
        <v>157</v>
      </c>
      <c r="D158" s="9">
        <v>11.2</v>
      </c>
      <c r="E158" s="9"/>
      <c r="F158" s="61" t="s">
        <v>85</v>
      </c>
      <c r="G158" s="34"/>
      <c r="H158" s="35"/>
      <c r="I158" s="35"/>
      <c r="J158" s="74"/>
      <c r="K158" s="2"/>
      <c r="L158" s="2"/>
      <c r="M158" s="2"/>
      <c r="N158" s="2"/>
      <c r="O158" s="2"/>
    </row>
    <row r="159" spans="2:15" ht="32" x14ac:dyDescent="0.2">
      <c r="B159" s="50" t="s">
        <v>47</v>
      </c>
      <c r="C159" s="82" t="s">
        <v>158</v>
      </c>
      <c r="D159" s="8" t="s">
        <v>159</v>
      </c>
      <c r="E159" s="9"/>
      <c r="F159" s="62" t="s">
        <v>85</v>
      </c>
      <c r="G159" s="9"/>
      <c r="H159" s="59" t="s">
        <v>5</v>
      </c>
      <c r="I159" s="9"/>
      <c r="J159" s="75"/>
      <c r="K159" s="2"/>
      <c r="L159" s="2"/>
      <c r="M159" s="2"/>
      <c r="N159" s="2"/>
      <c r="O159" s="2"/>
    </row>
    <row r="160" spans="2:15" ht="32" x14ac:dyDescent="0.2">
      <c r="B160" s="50" t="s">
        <v>47</v>
      </c>
      <c r="C160" s="82" t="s">
        <v>160</v>
      </c>
      <c r="D160" s="8" t="s">
        <v>159</v>
      </c>
      <c r="E160" s="9"/>
      <c r="F160" s="62" t="s">
        <v>85</v>
      </c>
      <c r="G160" s="9"/>
      <c r="H160" s="59" t="s">
        <v>5</v>
      </c>
      <c r="I160" s="9"/>
      <c r="J160" s="75"/>
      <c r="K160" s="2"/>
      <c r="L160" s="2"/>
      <c r="M160" s="2"/>
      <c r="N160" s="2"/>
      <c r="O160" s="2"/>
    </row>
    <row r="161" spans="2:15" ht="16" x14ac:dyDescent="0.2">
      <c r="B161" s="50" t="s">
        <v>47</v>
      </c>
      <c r="C161" s="82" t="s">
        <v>162</v>
      </c>
      <c r="D161" s="8" t="s">
        <v>161</v>
      </c>
      <c r="E161" s="9"/>
      <c r="F161" s="62" t="s">
        <v>85</v>
      </c>
      <c r="G161" s="9"/>
      <c r="H161" s="59" t="s">
        <v>5</v>
      </c>
      <c r="I161" s="9"/>
      <c r="J161" s="75"/>
      <c r="K161" s="2"/>
      <c r="L161" s="2"/>
      <c r="M161" s="2"/>
      <c r="N161" s="2"/>
      <c r="O161" s="2"/>
    </row>
    <row r="162" spans="2:15" ht="48" x14ac:dyDescent="0.2">
      <c r="B162" s="50" t="s">
        <v>47</v>
      </c>
      <c r="C162" s="85" t="s">
        <v>163</v>
      </c>
      <c r="D162" s="8" t="s">
        <v>164</v>
      </c>
      <c r="E162" s="9"/>
      <c r="F162" s="62" t="s">
        <v>85</v>
      </c>
      <c r="G162" s="9"/>
      <c r="H162" s="59" t="s">
        <v>5</v>
      </c>
      <c r="I162" s="9"/>
      <c r="J162" s="76"/>
      <c r="K162" s="2"/>
      <c r="L162" s="2"/>
      <c r="M162" s="2"/>
      <c r="N162" s="2"/>
      <c r="O162" s="2"/>
    </row>
    <row r="163" spans="2:15" x14ac:dyDescent="0.2">
      <c r="B163" s="55"/>
      <c r="C163" s="86"/>
      <c r="D163" s="17"/>
      <c r="E163" s="15"/>
      <c r="F163" s="14"/>
      <c r="G163" s="36">
        <f>COUNTIF(G159:G162,"x")</f>
        <v>0</v>
      </c>
      <c r="H163" s="36">
        <f>COUNTIF(H159:H162,"x")</f>
        <v>4</v>
      </c>
      <c r="I163" s="36">
        <f>COUNTIF(I159:I162,"x")</f>
        <v>0</v>
      </c>
      <c r="J163" s="69">
        <f>IF(I163=4,"NA",G163/(4-I163))</f>
        <v>0</v>
      </c>
      <c r="K163" s="2"/>
      <c r="L163" s="2"/>
      <c r="M163" s="2"/>
      <c r="N163" s="2"/>
      <c r="O163" s="2"/>
    </row>
    <row r="164" spans="2:15" s="2" customFormat="1" x14ac:dyDescent="0.2">
      <c r="B164" s="56"/>
      <c r="C164" s="84"/>
      <c r="D164" s="25"/>
      <c r="E164" s="26"/>
      <c r="F164" s="28"/>
      <c r="G164" s="26"/>
      <c r="H164" s="26"/>
      <c r="I164" s="26"/>
      <c r="J164" s="73"/>
    </row>
    <row r="165" spans="2:15" ht="31.5" customHeight="1" x14ac:dyDescent="0.2">
      <c r="B165" s="50" t="s">
        <v>48</v>
      </c>
      <c r="C165" s="82" t="s">
        <v>49</v>
      </c>
      <c r="D165" s="9">
        <v>11.3</v>
      </c>
      <c r="E165" s="60" t="s">
        <v>84</v>
      </c>
      <c r="F165" s="8"/>
      <c r="G165" s="9"/>
      <c r="H165" s="59" t="s">
        <v>5</v>
      </c>
      <c r="I165" s="9"/>
      <c r="J165" s="75"/>
      <c r="K165" s="2"/>
      <c r="L165" s="2"/>
      <c r="M165" s="2"/>
      <c r="N165" s="2"/>
      <c r="O165" s="2"/>
    </row>
    <row r="166" spans="2:15" ht="15" customHeight="1" x14ac:dyDescent="0.2">
      <c r="C166" s="83"/>
      <c r="D166" s="6"/>
      <c r="F166" s="10"/>
      <c r="G166" s="36">
        <f>COUNTIF(G165:G165,"x")</f>
        <v>0</v>
      </c>
      <c r="H166" s="36">
        <f>COUNTIF(H165:H165,"x")</f>
        <v>1</v>
      </c>
      <c r="I166" s="36">
        <f>COUNTIF(I165:I165,"x")</f>
        <v>0</v>
      </c>
      <c r="J166" s="69">
        <f>IF(I166=1,"NA",G166/(1-I166))</f>
        <v>0</v>
      </c>
      <c r="K166" s="2"/>
      <c r="L166" s="2"/>
      <c r="M166" s="2"/>
      <c r="N166" s="2"/>
      <c r="O166" s="2"/>
    </row>
    <row r="167" spans="2:15" s="2" customFormat="1" ht="15" customHeight="1" x14ac:dyDescent="0.2">
      <c r="B167" s="52"/>
      <c r="C167" s="84"/>
      <c r="D167" s="25"/>
      <c r="E167" s="26"/>
      <c r="F167" s="24"/>
      <c r="G167" s="26"/>
      <c r="H167" s="26"/>
      <c r="I167" s="26"/>
      <c r="J167" s="73"/>
    </row>
    <row r="168" spans="2:15" ht="32" x14ac:dyDescent="0.2">
      <c r="B168" s="50" t="s">
        <v>50</v>
      </c>
      <c r="C168" s="82" t="s">
        <v>51</v>
      </c>
      <c r="D168" s="9">
        <v>11.3</v>
      </c>
      <c r="E168" s="9"/>
      <c r="F168" s="62" t="s">
        <v>85</v>
      </c>
      <c r="G168" s="9"/>
      <c r="H168" s="59" t="s">
        <v>5</v>
      </c>
      <c r="I168" s="9"/>
      <c r="J168" s="75"/>
      <c r="K168" s="2"/>
      <c r="L168" s="2"/>
      <c r="M168" s="2"/>
      <c r="N168" s="2"/>
      <c r="O168" s="2"/>
    </row>
    <row r="169" spans="2:15" x14ac:dyDescent="0.2">
      <c r="C169" s="83"/>
      <c r="D169" s="6"/>
      <c r="F169" s="10"/>
      <c r="G169" s="36">
        <f>COUNTIF(G168:G168,"x")</f>
        <v>0</v>
      </c>
      <c r="H169" s="36">
        <f>COUNTIF(H168:H168,"x")</f>
        <v>1</v>
      </c>
      <c r="I169" s="36">
        <f>COUNTIF(I168:I168,"x")</f>
        <v>0</v>
      </c>
      <c r="J169" s="69">
        <f>IF(I169=1,"NA",G169/(1-I169))</f>
        <v>0</v>
      </c>
      <c r="K169" s="2"/>
      <c r="L169" s="2"/>
      <c r="M169" s="2"/>
      <c r="N169" s="2"/>
      <c r="O169" s="2"/>
    </row>
    <row r="170" spans="2:15" s="2" customFormat="1" x14ac:dyDescent="0.2">
      <c r="B170" s="52"/>
      <c r="C170" s="84"/>
      <c r="D170" s="25"/>
      <c r="E170" s="26"/>
      <c r="F170" s="24"/>
      <c r="G170" s="26"/>
      <c r="H170" s="26"/>
      <c r="I170" s="26"/>
      <c r="J170" s="73"/>
    </row>
    <row r="171" spans="2:15" ht="15" customHeight="1" x14ac:dyDescent="0.2">
      <c r="B171" s="49">
        <v>4.4000000000000004</v>
      </c>
      <c r="C171" s="115" t="s">
        <v>52</v>
      </c>
      <c r="D171" s="115"/>
      <c r="E171" s="115"/>
      <c r="F171" s="115"/>
      <c r="G171" s="115"/>
      <c r="H171" s="115"/>
      <c r="I171" s="115"/>
      <c r="J171" s="71">
        <f>AVERAGE(J173,J176)</f>
        <v>0</v>
      </c>
      <c r="K171" s="2"/>
      <c r="L171" s="2"/>
      <c r="M171" s="2"/>
      <c r="N171" s="2"/>
      <c r="O171" s="2"/>
    </row>
    <row r="172" spans="2:15" ht="32" x14ac:dyDescent="0.2">
      <c r="B172" s="57" t="s">
        <v>53</v>
      </c>
      <c r="C172" s="82" t="s">
        <v>54</v>
      </c>
      <c r="D172" s="9">
        <v>12.1</v>
      </c>
      <c r="E172" s="9"/>
      <c r="F172" s="62" t="s">
        <v>85</v>
      </c>
      <c r="G172" s="9"/>
      <c r="H172" s="59" t="s">
        <v>5</v>
      </c>
      <c r="I172" s="9"/>
      <c r="J172" s="75"/>
      <c r="K172" s="2"/>
      <c r="L172" s="2"/>
      <c r="M172" s="2"/>
      <c r="N172" s="2"/>
      <c r="O172" s="2"/>
    </row>
    <row r="173" spans="2:15" ht="15" customHeight="1" x14ac:dyDescent="0.2">
      <c r="C173" s="83"/>
      <c r="D173" s="6"/>
      <c r="F173" s="10"/>
      <c r="G173" s="36">
        <f>COUNTIF(G172:G172,"x")</f>
        <v>0</v>
      </c>
      <c r="H173" s="36">
        <f>COUNTIF(H172:H172,"x")</f>
        <v>1</v>
      </c>
      <c r="I173" s="36">
        <f>COUNTIF(I172:I172,"x")</f>
        <v>0</v>
      </c>
      <c r="J173" s="69">
        <f>IF(I173=1,"NA",G173/(1-I173))</f>
        <v>0</v>
      </c>
      <c r="K173" s="2"/>
      <c r="L173" s="2"/>
      <c r="M173" s="2"/>
      <c r="N173" s="2"/>
      <c r="O173" s="2"/>
    </row>
    <row r="174" spans="2:15" s="2" customFormat="1" ht="15" customHeight="1" x14ac:dyDescent="0.2">
      <c r="B174" s="52"/>
      <c r="C174" s="84"/>
      <c r="D174" s="25"/>
      <c r="E174" s="26"/>
      <c r="F174" s="24"/>
      <c r="G174" s="26"/>
      <c r="H174" s="26"/>
      <c r="I174" s="26"/>
      <c r="J174" s="73"/>
    </row>
    <row r="175" spans="2:15" ht="48" x14ac:dyDescent="0.2">
      <c r="B175" s="50" t="s">
        <v>55</v>
      </c>
      <c r="C175" s="82" t="s">
        <v>56</v>
      </c>
      <c r="D175" s="9">
        <v>12.2</v>
      </c>
      <c r="E175" s="9"/>
      <c r="F175" s="62" t="s">
        <v>85</v>
      </c>
      <c r="G175" s="9"/>
      <c r="H175" s="59" t="s">
        <v>5</v>
      </c>
      <c r="I175" s="9"/>
      <c r="J175" s="75"/>
      <c r="K175" s="2"/>
      <c r="L175" s="2"/>
      <c r="M175" s="2"/>
      <c r="N175" s="2"/>
      <c r="O175" s="2"/>
    </row>
    <row r="176" spans="2:15" x14ac:dyDescent="0.2">
      <c r="B176" s="52"/>
      <c r="C176" s="84"/>
      <c r="D176" s="25"/>
      <c r="E176" s="26"/>
      <c r="F176" s="24"/>
      <c r="G176" s="36">
        <f>COUNTIF(G175:G175,"x")</f>
        <v>0</v>
      </c>
      <c r="H176" s="36">
        <f>COUNTIF(H175:H175,"x")</f>
        <v>1</v>
      </c>
      <c r="I176" s="36">
        <f>COUNTIF(I175:I175,"x")</f>
        <v>0</v>
      </c>
      <c r="J176" s="69">
        <f>IF(I176=1,"NA",G176/(1-I176))</f>
        <v>0</v>
      </c>
      <c r="K176" s="2"/>
      <c r="L176" s="2"/>
      <c r="M176" s="2"/>
      <c r="N176" s="2"/>
      <c r="O176" s="2"/>
    </row>
    <row r="177" spans="2:15" s="2" customFormat="1" x14ac:dyDescent="0.2">
      <c r="B177" s="52"/>
      <c r="C177" s="84"/>
      <c r="D177" s="25"/>
      <c r="E177" s="26"/>
      <c r="F177" s="24"/>
      <c r="G177" s="26"/>
      <c r="H177" s="26"/>
      <c r="I177" s="26"/>
      <c r="J177" s="73"/>
    </row>
    <row r="178" spans="2:15" ht="20.25" customHeight="1" x14ac:dyDescent="0.2">
      <c r="B178" s="49">
        <v>4.5</v>
      </c>
      <c r="C178" s="116" t="s">
        <v>57</v>
      </c>
      <c r="D178" s="116"/>
      <c r="E178" s="116"/>
      <c r="F178" s="116"/>
      <c r="G178" s="116"/>
      <c r="H178" s="116"/>
      <c r="I178" s="116"/>
      <c r="J178" s="71">
        <f>AVERAGE(J185,J193)</f>
        <v>0</v>
      </c>
      <c r="K178" s="2"/>
      <c r="L178" s="2"/>
      <c r="M178" s="2"/>
      <c r="N178" s="2"/>
      <c r="O178" s="2"/>
    </row>
    <row r="179" spans="2:15" ht="30" customHeight="1" x14ac:dyDescent="0.2">
      <c r="B179" s="50" t="s">
        <v>58</v>
      </c>
      <c r="C179" s="88" t="s">
        <v>165</v>
      </c>
      <c r="D179" s="23">
        <v>9.1</v>
      </c>
      <c r="E179" s="23"/>
      <c r="F179" s="61" t="s">
        <v>85</v>
      </c>
      <c r="G179" s="34"/>
      <c r="H179" s="35"/>
      <c r="I179" s="35"/>
      <c r="J179" s="74"/>
      <c r="K179" s="2"/>
      <c r="L179" s="2"/>
      <c r="M179" s="2"/>
      <c r="N179" s="2"/>
      <c r="O179" s="2"/>
    </row>
    <row r="180" spans="2:15" ht="16" x14ac:dyDescent="0.2">
      <c r="B180" s="50" t="s">
        <v>58</v>
      </c>
      <c r="C180" s="82" t="s">
        <v>166</v>
      </c>
      <c r="D180" s="23">
        <v>9.1</v>
      </c>
      <c r="E180" s="9"/>
      <c r="F180" s="62" t="s">
        <v>85</v>
      </c>
      <c r="G180" s="21"/>
      <c r="H180" s="21" t="s">
        <v>5</v>
      </c>
      <c r="I180" s="21"/>
      <c r="J180" s="77"/>
      <c r="K180" s="2"/>
      <c r="L180" s="2"/>
      <c r="M180" s="2"/>
      <c r="N180" s="2"/>
      <c r="O180" s="2"/>
    </row>
    <row r="181" spans="2:15" ht="48" x14ac:dyDescent="0.2">
      <c r="B181" s="50" t="s">
        <v>58</v>
      </c>
      <c r="C181" s="82" t="s">
        <v>167</v>
      </c>
      <c r="D181" s="23">
        <v>9.1</v>
      </c>
      <c r="E181" s="9"/>
      <c r="F181" s="62" t="s">
        <v>85</v>
      </c>
      <c r="G181" s="9"/>
      <c r="H181" s="59" t="s">
        <v>5</v>
      </c>
      <c r="I181" s="9"/>
      <c r="J181" s="75"/>
      <c r="K181" s="2"/>
      <c r="L181" s="2"/>
      <c r="M181" s="2"/>
      <c r="N181" s="2"/>
      <c r="O181" s="2"/>
    </row>
    <row r="182" spans="2:15" ht="32" x14ac:dyDescent="0.2">
      <c r="B182" s="50" t="s">
        <v>58</v>
      </c>
      <c r="C182" s="82" t="s">
        <v>168</v>
      </c>
      <c r="D182" s="23">
        <v>9.1</v>
      </c>
      <c r="E182" s="9"/>
      <c r="F182" s="62" t="s">
        <v>85</v>
      </c>
      <c r="G182" s="9"/>
      <c r="H182" s="59" t="s">
        <v>5</v>
      </c>
      <c r="I182" s="9"/>
      <c r="J182" s="75"/>
      <c r="K182" s="2"/>
      <c r="L182" s="2"/>
      <c r="M182" s="2"/>
      <c r="N182" s="2"/>
      <c r="O182" s="2"/>
    </row>
    <row r="183" spans="2:15" ht="32" x14ac:dyDescent="0.2">
      <c r="B183" s="50" t="s">
        <v>58</v>
      </c>
      <c r="C183" s="82" t="s">
        <v>169</v>
      </c>
      <c r="D183" s="23">
        <v>9.1</v>
      </c>
      <c r="E183" s="9"/>
      <c r="F183" s="62" t="s">
        <v>85</v>
      </c>
      <c r="G183" s="9"/>
      <c r="H183" s="59" t="s">
        <v>5</v>
      </c>
      <c r="I183" s="9"/>
      <c r="J183" s="75"/>
      <c r="K183" s="2"/>
      <c r="L183" s="2"/>
      <c r="M183" s="2"/>
      <c r="N183" s="2"/>
      <c r="O183" s="2"/>
    </row>
    <row r="184" spans="2:15" ht="48" x14ac:dyDescent="0.2">
      <c r="B184" s="50" t="s">
        <v>58</v>
      </c>
      <c r="C184" s="85" t="s">
        <v>170</v>
      </c>
      <c r="D184" s="23">
        <v>9.1</v>
      </c>
      <c r="E184" s="9"/>
      <c r="F184" s="62" t="s">
        <v>85</v>
      </c>
      <c r="G184" s="9"/>
      <c r="H184" s="59" t="s">
        <v>5</v>
      </c>
      <c r="I184" s="9"/>
      <c r="J184" s="75"/>
      <c r="K184" s="2"/>
      <c r="L184" s="2"/>
      <c r="M184" s="2"/>
      <c r="N184" s="2"/>
      <c r="O184" s="2"/>
    </row>
    <row r="185" spans="2:15" x14ac:dyDescent="0.2">
      <c r="B185" s="55"/>
      <c r="C185" s="86"/>
      <c r="D185" s="17"/>
      <c r="E185" s="15"/>
      <c r="F185" s="14"/>
      <c r="G185" s="36">
        <f>COUNTIF(G180:G184,"x")</f>
        <v>0</v>
      </c>
      <c r="H185" s="36">
        <f>COUNTIF(H180:H184,"x")</f>
        <v>5</v>
      </c>
      <c r="I185" s="36">
        <f>COUNTIF(I180:I184,"x")</f>
        <v>0</v>
      </c>
      <c r="J185" s="69">
        <f>IF(I185=5,"NA",G185/(5-I185))</f>
        <v>0</v>
      </c>
      <c r="K185" s="2"/>
      <c r="L185" s="2"/>
      <c r="M185" s="2"/>
      <c r="N185" s="2"/>
      <c r="O185" s="2"/>
    </row>
    <row r="186" spans="2:15" s="2" customFormat="1" ht="15.75" customHeight="1" x14ac:dyDescent="0.2">
      <c r="B186" s="56"/>
      <c r="C186" s="84"/>
      <c r="D186" s="25"/>
      <c r="E186" s="26"/>
      <c r="F186" s="28"/>
      <c r="G186" s="26"/>
      <c r="H186" s="26"/>
      <c r="I186" s="26"/>
      <c r="J186" s="73"/>
    </row>
    <row r="187" spans="2:15" ht="15" customHeight="1" x14ac:dyDescent="0.2">
      <c r="B187" s="53" t="s">
        <v>59</v>
      </c>
      <c r="C187" s="82" t="s">
        <v>171</v>
      </c>
      <c r="D187" s="23">
        <v>9.1</v>
      </c>
      <c r="E187" s="23"/>
      <c r="F187" s="61" t="s">
        <v>85</v>
      </c>
      <c r="G187" s="34"/>
      <c r="H187" s="35"/>
      <c r="I187" s="35"/>
      <c r="J187" s="74"/>
      <c r="K187" s="2"/>
      <c r="L187" s="2"/>
      <c r="M187" s="2"/>
      <c r="N187" s="2"/>
      <c r="O187" s="2"/>
    </row>
    <row r="188" spans="2:15" ht="16.5" customHeight="1" x14ac:dyDescent="0.2">
      <c r="B188" s="50" t="s">
        <v>59</v>
      </c>
      <c r="C188" s="82" t="s">
        <v>172</v>
      </c>
      <c r="D188" s="23">
        <v>9.1</v>
      </c>
      <c r="E188" s="9"/>
      <c r="F188" s="62" t="s">
        <v>85</v>
      </c>
      <c r="G188" s="9"/>
      <c r="H188" s="59" t="s">
        <v>5</v>
      </c>
      <c r="I188" s="9"/>
      <c r="J188" s="75"/>
      <c r="K188" s="2"/>
      <c r="L188" s="2"/>
      <c r="M188" s="2"/>
      <c r="N188" s="2"/>
      <c r="O188" s="2"/>
    </row>
    <row r="189" spans="2:15" ht="64" x14ac:dyDescent="0.2">
      <c r="B189" s="50" t="s">
        <v>59</v>
      </c>
      <c r="C189" s="82" t="s">
        <v>173</v>
      </c>
      <c r="D189" s="23">
        <v>9.1</v>
      </c>
      <c r="E189" s="9"/>
      <c r="F189" s="62" t="s">
        <v>85</v>
      </c>
      <c r="G189" s="9"/>
      <c r="H189" s="59" t="s">
        <v>5</v>
      </c>
      <c r="I189" s="9"/>
      <c r="J189" s="75"/>
      <c r="K189" s="2"/>
      <c r="L189" s="2"/>
      <c r="M189" s="2"/>
      <c r="N189" s="2"/>
      <c r="O189" s="2"/>
    </row>
    <row r="190" spans="2:15" ht="32" x14ac:dyDescent="0.2">
      <c r="B190" s="50" t="s">
        <v>59</v>
      </c>
      <c r="C190" s="82" t="s">
        <v>174</v>
      </c>
      <c r="D190" s="23">
        <v>9.1</v>
      </c>
      <c r="E190" s="9"/>
      <c r="F190" s="62" t="s">
        <v>85</v>
      </c>
      <c r="G190" s="9"/>
      <c r="H190" s="59" t="s">
        <v>5</v>
      </c>
      <c r="I190" s="9"/>
      <c r="J190" s="75"/>
      <c r="K190" s="2"/>
      <c r="L190" s="2"/>
      <c r="M190" s="2"/>
      <c r="N190" s="2"/>
      <c r="O190" s="2"/>
    </row>
    <row r="191" spans="2:15" ht="31.5" customHeight="1" x14ac:dyDescent="0.2">
      <c r="B191" s="50" t="s">
        <v>59</v>
      </c>
      <c r="C191" s="82" t="s">
        <v>175</v>
      </c>
      <c r="D191" s="23">
        <v>9.1</v>
      </c>
      <c r="E191" s="9"/>
      <c r="F191" s="62" t="s">
        <v>85</v>
      </c>
      <c r="G191" s="9"/>
      <c r="H191" s="59" t="s">
        <v>5</v>
      </c>
      <c r="I191" s="9"/>
      <c r="J191" s="75"/>
      <c r="K191" s="2"/>
      <c r="L191" s="2"/>
      <c r="M191" s="2"/>
      <c r="N191" s="2"/>
      <c r="O191" s="2"/>
    </row>
    <row r="192" spans="2:15" ht="35.25" customHeight="1" x14ac:dyDescent="0.2">
      <c r="B192" s="50" t="s">
        <v>59</v>
      </c>
      <c r="C192" s="85" t="s">
        <v>176</v>
      </c>
      <c r="D192" s="23">
        <v>9.1</v>
      </c>
      <c r="E192" s="9"/>
      <c r="F192" s="62" t="s">
        <v>85</v>
      </c>
      <c r="G192" s="9"/>
      <c r="H192" s="59" t="s">
        <v>5</v>
      </c>
      <c r="I192" s="9"/>
      <c r="J192" s="75"/>
      <c r="K192" s="2"/>
      <c r="L192" s="2"/>
      <c r="M192" s="2"/>
      <c r="N192" s="2"/>
      <c r="O192" s="2"/>
    </row>
    <row r="193" spans="2:15" x14ac:dyDescent="0.2">
      <c r="B193" s="55"/>
      <c r="C193" s="86"/>
      <c r="D193" s="17"/>
      <c r="E193" s="15"/>
      <c r="F193" s="14"/>
      <c r="G193" s="36">
        <f>COUNTIF(G188:G192,"x")</f>
        <v>0</v>
      </c>
      <c r="H193" s="36">
        <f>COUNTIF(H188:H192,"x")</f>
        <v>5</v>
      </c>
      <c r="I193" s="36">
        <f>COUNTIF(I188:I192,"x")</f>
        <v>0</v>
      </c>
      <c r="J193" s="69">
        <f>IF(I193=5,"NA",G193/(5-I193))</f>
        <v>0</v>
      </c>
      <c r="K193" s="2"/>
      <c r="L193" s="2"/>
      <c r="M193" s="2"/>
      <c r="N193" s="2"/>
      <c r="O193" s="2"/>
    </row>
    <row r="194" spans="2:15" s="2" customFormat="1" x14ac:dyDescent="0.2">
      <c r="B194" s="56"/>
      <c r="C194" s="84"/>
      <c r="D194" s="25"/>
      <c r="E194" s="26"/>
      <c r="F194" s="28"/>
      <c r="G194" s="26"/>
      <c r="H194" s="26"/>
      <c r="I194" s="26"/>
      <c r="J194" s="73"/>
    </row>
    <row r="195" spans="2:15" x14ac:dyDescent="0.2">
      <c r="B195" s="48" t="s">
        <v>81</v>
      </c>
      <c r="C195" s="87"/>
      <c r="D195" s="39"/>
      <c r="E195" s="40"/>
      <c r="F195" s="41"/>
      <c r="G195" s="40"/>
      <c r="H195" s="40"/>
      <c r="I195" s="40"/>
      <c r="J195" s="71">
        <f>J197</f>
        <v>0</v>
      </c>
      <c r="K195" s="2"/>
      <c r="L195" s="2"/>
      <c r="M195" s="2"/>
      <c r="N195" s="2"/>
      <c r="O195" s="2"/>
    </row>
    <row r="196" spans="2:15" ht="32" x14ac:dyDescent="0.2">
      <c r="B196" s="58">
        <v>5.0999999999999996</v>
      </c>
      <c r="C196" s="90" t="s">
        <v>60</v>
      </c>
      <c r="D196" s="22">
        <v>5.17</v>
      </c>
      <c r="E196" s="60" t="s">
        <v>84</v>
      </c>
      <c r="F196" s="19"/>
      <c r="G196" s="9"/>
      <c r="H196" s="9" t="s">
        <v>5</v>
      </c>
      <c r="I196" s="9"/>
      <c r="J196" s="75"/>
      <c r="K196" s="2"/>
      <c r="L196" s="2"/>
      <c r="M196" s="2"/>
      <c r="N196" s="2"/>
      <c r="O196" s="2"/>
    </row>
    <row r="197" spans="2:15" x14ac:dyDescent="0.2">
      <c r="B197" s="54"/>
      <c r="C197" s="86"/>
      <c r="D197" s="17"/>
      <c r="E197" s="15"/>
      <c r="F197" s="12"/>
      <c r="G197" s="36">
        <f>COUNTIF(G196:G196,"x")</f>
        <v>0</v>
      </c>
      <c r="H197" s="36">
        <f>COUNTIF(H196:H196,"x")</f>
        <v>1</v>
      </c>
      <c r="I197" s="36">
        <f>COUNTIF(I196:I196,"x")</f>
        <v>0</v>
      </c>
      <c r="J197" s="69">
        <f>IF(I197=1,"NA",G197/(1-I197))</f>
        <v>0</v>
      </c>
      <c r="K197" s="2"/>
      <c r="L197" s="2"/>
      <c r="M197" s="2"/>
      <c r="N197" s="2"/>
      <c r="O197" s="2"/>
    </row>
    <row r="198" spans="2:15" s="2" customFormat="1" x14ac:dyDescent="0.2">
      <c r="B198" s="52"/>
      <c r="C198" s="84"/>
      <c r="D198" s="25"/>
      <c r="E198" s="26"/>
      <c r="F198" s="24"/>
      <c r="G198" s="26"/>
      <c r="H198" s="26"/>
      <c r="I198" s="26"/>
      <c r="J198" s="73"/>
    </row>
    <row r="199" spans="2:15" ht="15" customHeight="1" x14ac:dyDescent="0.2">
      <c r="B199" s="48" t="s">
        <v>82</v>
      </c>
      <c r="C199" s="87"/>
      <c r="D199" s="39"/>
      <c r="E199" s="40"/>
      <c r="F199" s="41"/>
      <c r="G199" s="40"/>
      <c r="H199" s="40"/>
      <c r="I199" s="40"/>
      <c r="J199" s="71">
        <f>AVERAGE(J201,J204,J207,J210)</f>
        <v>0</v>
      </c>
      <c r="K199" s="2"/>
      <c r="L199" s="2"/>
      <c r="M199" s="2"/>
      <c r="N199" s="2"/>
      <c r="O199" s="2"/>
    </row>
    <row r="200" spans="2:15" ht="27" x14ac:dyDescent="0.2">
      <c r="B200" s="57">
        <v>6.1</v>
      </c>
      <c r="C200" s="88" t="s">
        <v>61</v>
      </c>
      <c r="D200" s="21" t="s">
        <v>70</v>
      </c>
      <c r="E200" s="60" t="s">
        <v>84</v>
      </c>
      <c r="F200" s="29"/>
      <c r="G200" s="9"/>
      <c r="H200" s="9" t="s">
        <v>5</v>
      </c>
      <c r="I200" s="9"/>
      <c r="J200" s="75"/>
      <c r="K200" s="2"/>
      <c r="L200" s="2"/>
      <c r="M200" s="2"/>
      <c r="N200" s="2"/>
      <c r="O200" s="2"/>
    </row>
    <row r="201" spans="2:15" ht="15" customHeight="1" x14ac:dyDescent="0.2">
      <c r="B201" s="54"/>
      <c r="C201" s="86"/>
      <c r="D201" s="18"/>
      <c r="E201" s="15"/>
      <c r="F201" s="12"/>
      <c r="G201" s="36">
        <f>COUNTIF(G200:G200,"x")</f>
        <v>0</v>
      </c>
      <c r="H201" s="36">
        <f>COUNTIF(H200:H200,"x")</f>
        <v>1</v>
      </c>
      <c r="I201" s="36">
        <f>COUNTIF(I200:I200,"x")</f>
        <v>0</v>
      </c>
      <c r="J201" s="69">
        <f>IF(I201=1,"NA",G201/(1-I201))</f>
        <v>0</v>
      </c>
      <c r="K201" s="2"/>
      <c r="L201" s="2"/>
      <c r="M201" s="2"/>
      <c r="N201" s="2"/>
      <c r="O201" s="2"/>
    </row>
    <row r="202" spans="2:15" s="2" customFormat="1" ht="15" customHeight="1" x14ac:dyDescent="0.2">
      <c r="B202" s="52"/>
      <c r="C202" s="84"/>
      <c r="D202" s="30"/>
      <c r="E202" s="26"/>
      <c r="F202" s="24"/>
      <c r="G202" s="26"/>
      <c r="H202" s="26"/>
      <c r="I202" s="26"/>
      <c r="J202" s="73"/>
    </row>
    <row r="203" spans="2:15" ht="48" x14ac:dyDescent="0.2">
      <c r="B203" s="50">
        <v>6.2</v>
      </c>
      <c r="C203" s="82" t="s">
        <v>62</v>
      </c>
      <c r="D203" s="9" t="s">
        <v>70</v>
      </c>
      <c r="E203" s="60" t="s">
        <v>84</v>
      </c>
      <c r="F203" s="8"/>
      <c r="G203" s="9"/>
      <c r="H203" s="9" t="s">
        <v>5</v>
      </c>
      <c r="I203" s="9"/>
      <c r="J203" s="75"/>
      <c r="K203" s="2"/>
      <c r="L203" s="2"/>
      <c r="M203" s="2"/>
      <c r="N203" s="2"/>
      <c r="O203" s="2"/>
    </row>
    <row r="204" spans="2:15" x14ac:dyDescent="0.2">
      <c r="B204" s="52"/>
      <c r="C204" s="84"/>
      <c r="D204" s="25"/>
      <c r="E204" s="26"/>
      <c r="F204" s="24"/>
      <c r="G204" s="36">
        <f>COUNTIF(G203:G203,"x")</f>
        <v>0</v>
      </c>
      <c r="H204" s="36">
        <f>COUNTIF(H203:H203,"x")</f>
        <v>1</v>
      </c>
      <c r="I204" s="36">
        <f>COUNTIF(I203:I203,"x")</f>
        <v>0</v>
      </c>
      <c r="J204" s="69">
        <f>IF(I204=1,"NA",G204/(1-I204))</f>
        <v>0</v>
      </c>
      <c r="K204" s="2"/>
      <c r="L204" s="2"/>
      <c r="M204" s="2"/>
      <c r="N204" s="2"/>
      <c r="O204" s="2"/>
    </row>
    <row r="205" spans="2:15" s="2" customFormat="1" x14ac:dyDescent="0.2">
      <c r="B205" s="52"/>
      <c r="C205" s="84"/>
      <c r="D205" s="25"/>
      <c r="E205" s="26"/>
      <c r="F205" s="24"/>
      <c r="G205" s="26"/>
      <c r="H205" s="26"/>
      <c r="I205" s="26"/>
      <c r="J205" s="73"/>
    </row>
    <row r="206" spans="2:15" ht="32" x14ac:dyDescent="0.2">
      <c r="B206" s="53">
        <v>6.3</v>
      </c>
      <c r="C206" s="85" t="s">
        <v>63</v>
      </c>
      <c r="D206" s="11">
        <v>5.16</v>
      </c>
      <c r="E206" s="60" t="s">
        <v>84</v>
      </c>
      <c r="F206" s="62" t="s">
        <v>85</v>
      </c>
      <c r="G206" s="9"/>
      <c r="H206" s="9" t="s">
        <v>5</v>
      </c>
      <c r="I206" s="9"/>
      <c r="J206" s="75"/>
      <c r="K206" s="2"/>
      <c r="L206" s="2"/>
      <c r="M206" s="2"/>
      <c r="N206" s="2"/>
      <c r="O206" s="2"/>
    </row>
    <row r="207" spans="2:15" x14ac:dyDescent="0.2">
      <c r="B207" s="54"/>
      <c r="C207" s="86"/>
      <c r="D207" s="18"/>
      <c r="E207" s="15"/>
      <c r="F207" s="12"/>
      <c r="G207" s="37">
        <f>COUNTIF(G206:G206,"x")</f>
        <v>0</v>
      </c>
      <c r="H207" s="37">
        <f>COUNTIF(H206:H206,"x")</f>
        <v>1</v>
      </c>
      <c r="I207" s="37">
        <f>COUNTIF(I206:I206,"x")</f>
        <v>0</v>
      </c>
      <c r="J207" s="69">
        <f>IF(I207=1,"NA",G207/(1-I207))</f>
        <v>0</v>
      </c>
      <c r="K207" s="2"/>
      <c r="L207" s="2"/>
      <c r="M207" s="2"/>
      <c r="N207" s="2"/>
      <c r="O207" s="2"/>
    </row>
    <row r="208" spans="2:15" s="2" customFormat="1" ht="15" customHeight="1" x14ac:dyDescent="0.2">
      <c r="B208" s="52"/>
      <c r="C208" s="84"/>
      <c r="D208" s="30"/>
      <c r="E208" s="26"/>
      <c r="F208" s="24"/>
      <c r="G208" s="26"/>
      <c r="H208" s="26"/>
      <c r="I208" s="26"/>
      <c r="J208" s="73"/>
    </row>
    <row r="209" spans="2:15" ht="32" x14ac:dyDescent="0.2">
      <c r="B209" s="53">
        <v>6.4</v>
      </c>
      <c r="C209" s="85" t="s">
        <v>64</v>
      </c>
      <c r="D209" s="11" t="s">
        <v>177</v>
      </c>
      <c r="E209" s="60" t="s">
        <v>84</v>
      </c>
      <c r="F209" s="16"/>
      <c r="G209" s="11"/>
      <c r="H209" s="9" t="s">
        <v>5</v>
      </c>
      <c r="I209" s="9"/>
      <c r="J209" s="75"/>
      <c r="K209" s="2"/>
      <c r="L209" s="2"/>
      <c r="M209" s="2"/>
      <c r="N209" s="2"/>
      <c r="O209" s="2"/>
    </row>
    <row r="210" spans="2:15" x14ac:dyDescent="0.2">
      <c r="B210" s="54"/>
      <c r="C210" s="86"/>
      <c r="D210" s="17"/>
      <c r="E210" s="15"/>
      <c r="F210" s="12"/>
      <c r="G210" s="36">
        <f>COUNTIF(G209:G209,"x")</f>
        <v>0</v>
      </c>
      <c r="H210" s="36">
        <f>COUNTIF(H209:H209,"x")</f>
        <v>1</v>
      </c>
      <c r="I210" s="36">
        <f>COUNTIF(I209:I209,"x")</f>
        <v>0</v>
      </c>
      <c r="J210" s="69">
        <f>IF(I210=1,"NA",G210/(1-I210))</f>
        <v>0</v>
      </c>
      <c r="K210" s="2"/>
      <c r="L210" s="2"/>
      <c r="M210" s="2"/>
      <c r="N210" s="2"/>
      <c r="O210" s="2"/>
    </row>
    <row r="211" spans="2:15" s="2" customFormat="1" x14ac:dyDescent="0.2">
      <c r="B211" s="52"/>
      <c r="C211" s="84"/>
      <c r="D211" s="25"/>
      <c r="E211" s="26"/>
      <c r="F211" s="24"/>
      <c r="G211" s="26"/>
      <c r="H211" s="26"/>
      <c r="I211" s="26"/>
      <c r="J211" s="73"/>
    </row>
    <row r="212" spans="2:15" ht="16" x14ac:dyDescent="0.2">
      <c r="B212" s="48" t="s">
        <v>83</v>
      </c>
      <c r="C212" s="87" t="s">
        <v>65</v>
      </c>
      <c r="D212" s="39"/>
      <c r="E212" s="40"/>
      <c r="F212" s="41"/>
      <c r="G212" s="40"/>
      <c r="H212" s="40"/>
      <c r="I212" s="40"/>
      <c r="J212" s="71">
        <f>J214</f>
        <v>0</v>
      </c>
      <c r="K212" s="2"/>
      <c r="L212" s="2"/>
      <c r="M212" s="2"/>
      <c r="N212" s="2"/>
      <c r="O212" s="2"/>
    </row>
    <row r="213" spans="2:15" ht="32" x14ac:dyDescent="0.2">
      <c r="B213" s="57">
        <v>7.1</v>
      </c>
      <c r="C213" s="88" t="s">
        <v>66</v>
      </c>
      <c r="D213" s="21">
        <v>5.15</v>
      </c>
      <c r="E213" s="60" t="s">
        <v>84</v>
      </c>
      <c r="F213" s="29"/>
      <c r="G213" s="9"/>
      <c r="H213" s="9" t="s">
        <v>5</v>
      </c>
      <c r="I213" s="9"/>
      <c r="J213" s="76"/>
      <c r="K213" s="2"/>
      <c r="L213" s="2"/>
      <c r="M213" s="2"/>
      <c r="N213" s="2"/>
      <c r="O213" s="2"/>
    </row>
    <row r="214" spans="2:15" x14ac:dyDescent="0.2">
      <c r="C214" s="83"/>
      <c r="D214" s="6"/>
      <c r="F214" s="10"/>
      <c r="G214" s="36">
        <f>COUNTIF(G213:G213,"x")</f>
        <v>0</v>
      </c>
      <c r="H214" s="36">
        <f>COUNTIF(H213:H213,"x")</f>
        <v>1</v>
      </c>
      <c r="I214" s="36">
        <f>COUNTIF(I213:I213,"x")</f>
        <v>0</v>
      </c>
      <c r="J214" s="69">
        <f>IF(I214=1,"NA",G214/(1-I214))</f>
        <v>0</v>
      </c>
    </row>
    <row r="215" spans="2:15" s="2" customFormat="1" ht="16" thickBot="1" x14ac:dyDescent="0.25">
      <c r="B215" s="52"/>
      <c r="C215" s="84"/>
      <c r="D215" s="25"/>
      <c r="E215" s="26"/>
      <c r="F215" s="24"/>
      <c r="G215" s="26"/>
      <c r="H215" s="26"/>
      <c r="I215" s="26"/>
      <c r="J215" s="73"/>
    </row>
    <row r="216" spans="2:15" ht="19" x14ac:dyDescent="0.2">
      <c r="C216" s="91" t="s">
        <v>179</v>
      </c>
      <c r="D216" s="64" t="str">
        <f>'[1]NOM-001'!D244</f>
        <v>%</v>
      </c>
      <c r="F216" s="10"/>
    </row>
    <row r="217" spans="2:15" ht="16" x14ac:dyDescent="0.2">
      <c r="C217" s="92" t="s">
        <v>77</v>
      </c>
      <c r="D217" s="100">
        <f>J5</f>
        <v>0</v>
      </c>
    </row>
    <row r="218" spans="2:15" ht="16" x14ac:dyDescent="0.2">
      <c r="C218" s="92" t="s">
        <v>78</v>
      </c>
      <c r="D218" s="100">
        <f>J17</f>
        <v>0</v>
      </c>
    </row>
    <row r="219" spans="2:15" x14ac:dyDescent="0.2">
      <c r="C219" s="93" t="s">
        <v>79</v>
      </c>
      <c r="D219" s="100">
        <f>J43</f>
        <v>0</v>
      </c>
    </row>
    <row r="220" spans="2:15" ht="16" x14ac:dyDescent="0.2">
      <c r="C220" s="92" t="s">
        <v>80</v>
      </c>
      <c r="D220" s="101"/>
    </row>
    <row r="221" spans="2:15" ht="16" x14ac:dyDescent="0.2">
      <c r="C221" s="94" t="s">
        <v>180</v>
      </c>
      <c r="D221" s="100">
        <f>J84</f>
        <v>0</v>
      </c>
    </row>
    <row r="222" spans="2:15" ht="16" x14ac:dyDescent="0.2">
      <c r="C222" s="94" t="s">
        <v>181</v>
      </c>
      <c r="D222" s="100">
        <f>J141</f>
        <v>0</v>
      </c>
    </row>
    <row r="223" spans="2:15" ht="16" x14ac:dyDescent="0.2">
      <c r="C223" s="94" t="s">
        <v>182</v>
      </c>
      <c r="D223" s="100">
        <f>J157</f>
        <v>0</v>
      </c>
    </row>
    <row r="224" spans="2:15" ht="16" x14ac:dyDescent="0.2">
      <c r="C224" s="94" t="s">
        <v>183</v>
      </c>
      <c r="D224" s="100">
        <f>J171</f>
        <v>0</v>
      </c>
    </row>
    <row r="225" spans="3:6" ht="16" x14ac:dyDescent="0.2">
      <c r="C225" s="94" t="s">
        <v>184</v>
      </c>
      <c r="D225" s="100">
        <f>J178</f>
        <v>0</v>
      </c>
    </row>
    <row r="226" spans="3:6" ht="16" x14ac:dyDescent="0.2">
      <c r="C226" s="92" t="s">
        <v>81</v>
      </c>
      <c r="D226" s="100">
        <f>J195</f>
        <v>0</v>
      </c>
    </row>
    <row r="227" spans="3:6" ht="16" x14ac:dyDescent="0.2">
      <c r="C227" s="92" t="s">
        <v>82</v>
      </c>
      <c r="D227" s="100">
        <f>J199</f>
        <v>0</v>
      </c>
    </row>
    <row r="228" spans="3:6" ht="16" x14ac:dyDescent="0.2">
      <c r="C228" s="92" t="s">
        <v>83</v>
      </c>
      <c r="D228" s="100">
        <f>J212</f>
        <v>0</v>
      </c>
    </row>
    <row r="229" spans="3:6" ht="17" thickBot="1" x14ac:dyDescent="0.25">
      <c r="C229" s="95" t="s">
        <v>178</v>
      </c>
      <c r="D229" s="63">
        <f>AVERAGE(D217:D228)</f>
        <v>0</v>
      </c>
      <c r="F229" s="10"/>
    </row>
    <row r="230" spans="3:6" x14ac:dyDescent="0.2">
      <c r="C230" s="83"/>
      <c r="D230" s="6"/>
      <c r="F230" s="10"/>
    </row>
    <row r="231" spans="3:6" x14ac:dyDescent="0.2">
      <c r="C231" s="83"/>
      <c r="D231" s="6"/>
      <c r="F231" s="10"/>
    </row>
    <row r="232" spans="3:6" x14ac:dyDescent="0.2">
      <c r="C232" s="83"/>
      <c r="D232" s="6"/>
      <c r="F232" s="10"/>
    </row>
    <row r="233" spans="3:6" x14ac:dyDescent="0.2">
      <c r="C233" s="83"/>
      <c r="D233" s="6"/>
      <c r="F233" s="10"/>
    </row>
    <row r="234" spans="3:6" x14ac:dyDescent="0.2">
      <c r="C234" s="83"/>
      <c r="D234" s="6"/>
      <c r="F234" s="10"/>
    </row>
    <row r="235" spans="3:6" x14ac:dyDescent="0.2">
      <c r="C235" s="83"/>
      <c r="D235" s="6"/>
      <c r="F235" s="10"/>
    </row>
    <row r="236" spans="3:6" x14ac:dyDescent="0.2">
      <c r="C236" s="83"/>
      <c r="D236" s="6"/>
      <c r="F236" s="10"/>
    </row>
    <row r="237" spans="3:6" x14ac:dyDescent="0.2">
      <c r="C237" s="83"/>
      <c r="D237" s="6"/>
      <c r="F237" s="10"/>
    </row>
    <row r="238" spans="3:6" x14ac:dyDescent="0.2">
      <c r="C238" s="83"/>
      <c r="D238" s="6"/>
      <c r="F238" s="10"/>
    </row>
    <row r="239" spans="3:6" x14ac:dyDescent="0.2">
      <c r="C239" s="83"/>
      <c r="D239" s="6"/>
      <c r="F239" s="10"/>
    </row>
    <row r="240" spans="3:6" x14ac:dyDescent="0.2">
      <c r="C240" s="83"/>
      <c r="D240" s="6"/>
      <c r="F240" s="10"/>
    </row>
    <row r="241" spans="3:6" x14ac:dyDescent="0.2">
      <c r="C241" s="83"/>
      <c r="D241" s="6"/>
      <c r="F241" s="10"/>
    </row>
    <row r="242" spans="3:6" x14ac:dyDescent="0.2">
      <c r="C242" s="83"/>
      <c r="D242" s="6"/>
      <c r="F242" s="10"/>
    </row>
    <row r="243" spans="3:6" x14ac:dyDescent="0.2">
      <c r="C243" s="83"/>
      <c r="D243" s="6"/>
      <c r="F243" s="10"/>
    </row>
    <row r="244" spans="3:6" x14ac:dyDescent="0.2">
      <c r="C244" s="83"/>
      <c r="D244" s="6"/>
      <c r="F244" s="10"/>
    </row>
    <row r="245" spans="3:6" x14ac:dyDescent="0.2">
      <c r="C245" s="83"/>
      <c r="D245" s="6"/>
      <c r="F245" s="10"/>
    </row>
    <row r="246" spans="3:6" x14ac:dyDescent="0.2">
      <c r="C246" s="83"/>
      <c r="D246" s="6"/>
      <c r="F246" s="10"/>
    </row>
    <row r="247" spans="3:6" x14ac:dyDescent="0.2">
      <c r="C247" s="83"/>
      <c r="D247" s="6"/>
      <c r="F247" s="10"/>
    </row>
    <row r="248" spans="3:6" x14ac:dyDescent="0.2">
      <c r="C248" s="83"/>
      <c r="D248" s="6"/>
      <c r="F248" s="10"/>
    </row>
    <row r="249" spans="3:6" x14ac:dyDescent="0.2">
      <c r="C249" s="83"/>
      <c r="D249" s="6"/>
      <c r="F249" s="10"/>
    </row>
    <row r="250" spans="3:6" x14ac:dyDescent="0.2">
      <c r="C250" s="83"/>
      <c r="D250" s="6"/>
      <c r="F250" s="10"/>
    </row>
    <row r="251" spans="3:6" x14ac:dyDescent="0.2">
      <c r="C251" s="83"/>
      <c r="D251" s="6"/>
      <c r="F251" s="10"/>
    </row>
    <row r="252" spans="3:6" x14ac:dyDescent="0.2">
      <c r="C252" s="83"/>
      <c r="D252" s="6"/>
      <c r="F252" s="10"/>
    </row>
    <row r="253" spans="3:6" x14ac:dyDescent="0.2">
      <c r="C253" s="83"/>
      <c r="D253" s="6"/>
      <c r="F253" s="10"/>
    </row>
    <row r="254" spans="3:6" x14ac:dyDescent="0.2">
      <c r="C254" s="83"/>
      <c r="D254" s="6"/>
      <c r="F254" s="10"/>
    </row>
    <row r="255" spans="3:6" x14ac:dyDescent="0.2">
      <c r="C255" s="83"/>
      <c r="D255" s="6"/>
      <c r="F255" s="10"/>
    </row>
    <row r="256" spans="3:6" x14ac:dyDescent="0.2">
      <c r="C256" s="83"/>
      <c r="D256" s="6"/>
      <c r="F256" s="10"/>
    </row>
    <row r="257" spans="3:6" x14ac:dyDescent="0.2">
      <c r="C257" s="83"/>
      <c r="D257" s="6"/>
      <c r="F257" s="10"/>
    </row>
    <row r="258" spans="3:6" x14ac:dyDescent="0.2">
      <c r="C258" s="83"/>
      <c r="D258" s="6"/>
      <c r="F258" s="10"/>
    </row>
    <row r="259" spans="3:6" x14ac:dyDescent="0.2">
      <c r="C259" s="83"/>
      <c r="D259" s="6"/>
      <c r="F259" s="10"/>
    </row>
    <row r="260" spans="3:6" x14ac:dyDescent="0.2">
      <c r="C260" s="83"/>
      <c r="D260" s="6"/>
      <c r="F260" s="10"/>
    </row>
    <row r="261" spans="3:6" x14ac:dyDescent="0.2">
      <c r="C261" s="83"/>
      <c r="D261" s="6"/>
      <c r="F261" s="10"/>
    </row>
    <row r="262" spans="3:6" x14ac:dyDescent="0.2">
      <c r="C262" s="83"/>
      <c r="D262" s="6"/>
      <c r="F262" s="10"/>
    </row>
    <row r="263" spans="3:6" x14ac:dyDescent="0.2">
      <c r="C263" s="83"/>
      <c r="D263" s="6"/>
      <c r="F263" s="10"/>
    </row>
    <row r="264" spans="3:6" x14ac:dyDescent="0.2">
      <c r="C264" s="83"/>
      <c r="D264" s="6"/>
      <c r="F264" s="10"/>
    </row>
    <row r="265" spans="3:6" x14ac:dyDescent="0.2">
      <c r="C265" s="83"/>
      <c r="D265" s="6"/>
      <c r="F265" s="10"/>
    </row>
    <row r="266" spans="3:6" x14ac:dyDescent="0.2">
      <c r="C266" s="83"/>
      <c r="D266" s="6"/>
      <c r="F266" s="10"/>
    </row>
    <row r="267" spans="3:6" x14ac:dyDescent="0.2">
      <c r="C267" s="83"/>
      <c r="D267" s="6"/>
      <c r="F267" s="10"/>
    </row>
    <row r="268" spans="3:6" x14ac:dyDescent="0.2">
      <c r="C268" s="83"/>
      <c r="D268" s="6"/>
      <c r="F268" s="10"/>
    </row>
    <row r="269" spans="3:6" x14ac:dyDescent="0.2">
      <c r="C269" s="83"/>
      <c r="D269" s="6"/>
      <c r="F269" s="10"/>
    </row>
    <row r="270" spans="3:6" x14ac:dyDescent="0.2">
      <c r="C270" s="83"/>
      <c r="D270" s="6"/>
      <c r="F270" s="10"/>
    </row>
    <row r="271" spans="3:6" x14ac:dyDescent="0.2">
      <c r="C271" s="83"/>
      <c r="D271" s="6"/>
      <c r="F271" s="10"/>
    </row>
    <row r="272" spans="3:6" x14ac:dyDescent="0.2">
      <c r="C272" s="83"/>
      <c r="D272" s="6"/>
      <c r="F272" s="10"/>
    </row>
    <row r="273" spans="3:6" x14ac:dyDescent="0.2">
      <c r="C273" s="83"/>
      <c r="D273" s="6"/>
      <c r="F273" s="10"/>
    </row>
    <row r="274" spans="3:6" x14ac:dyDescent="0.2">
      <c r="C274" s="83"/>
      <c r="D274" s="6"/>
      <c r="F274" s="10"/>
    </row>
    <row r="275" spans="3:6" x14ac:dyDescent="0.2">
      <c r="C275" s="83"/>
      <c r="D275" s="6"/>
      <c r="F275" s="10"/>
    </row>
    <row r="276" spans="3:6" x14ac:dyDescent="0.2">
      <c r="C276" s="83"/>
      <c r="D276" s="6"/>
      <c r="F276" s="10"/>
    </row>
    <row r="277" spans="3:6" x14ac:dyDescent="0.2">
      <c r="C277" s="83"/>
      <c r="D277" s="6"/>
      <c r="F277" s="10"/>
    </row>
    <row r="278" spans="3:6" x14ac:dyDescent="0.2">
      <c r="C278" s="83"/>
      <c r="D278" s="6"/>
      <c r="F278" s="10"/>
    </row>
    <row r="279" spans="3:6" x14ac:dyDescent="0.2">
      <c r="C279" s="83"/>
      <c r="D279" s="6"/>
      <c r="F279" s="10"/>
    </row>
    <row r="280" spans="3:6" x14ac:dyDescent="0.2">
      <c r="C280" s="83"/>
      <c r="D280" s="6"/>
      <c r="F280" s="10"/>
    </row>
    <row r="281" spans="3:6" x14ac:dyDescent="0.2">
      <c r="C281" s="83"/>
      <c r="D281" s="6"/>
      <c r="F281" s="10"/>
    </row>
    <row r="282" spans="3:6" x14ac:dyDescent="0.2">
      <c r="C282" s="83"/>
      <c r="D282" s="6"/>
      <c r="F282" s="10"/>
    </row>
    <row r="283" spans="3:6" x14ac:dyDescent="0.2">
      <c r="C283" s="83"/>
      <c r="D283" s="6"/>
      <c r="F283" s="10"/>
    </row>
    <row r="284" spans="3:6" x14ac:dyDescent="0.2">
      <c r="C284" s="83"/>
      <c r="D284" s="6"/>
      <c r="F284" s="10"/>
    </row>
    <row r="285" spans="3:6" x14ac:dyDescent="0.2">
      <c r="C285" s="83"/>
      <c r="D285" s="6"/>
      <c r="F285" s="10"/>
    </row>
    <row r="286" spans="3:6" x14ac:dyDescent="0.2">
      <c r="D286" s="6"/>
      <c r="F286" s="10"/>
    </row>
    <row r="287" spans="3:6" x14ac:dyDescent="0.2">
      <c r="D287" s="6"/>
      <c r="F287" s="10"/>
    </row>
    <row r="288" spans="3:6" x14ac:dyDescent="0.2">
      <c r="D288" s="6"/>
    </row>
    <row r="289" spans="4:4" x14ac:dyDescent="0.2">
      <c r="D289" s="6"/>
    </row>
    <row r="290" spans="4:4" x14ac:dyDescent="0.2">
      <c r="D290" s="6"/>
    </row>
    <row r="291" spans="4:4" x14ac:dyDescent="0.2">
      <c r="D291" s="6"/>
    </row>
    <row r="292" spans="4:4" x14ac:dyDescent="0.2">
      <c r="D292" s="6"/>
    </row>
    <row r="293" spans="4:4" x14ac:dyDescent="0.2">
      <c r="D293" s="6"/>
    </row>
    <row r="294" spans="4:4" x14ac:dyDescent="0.2">
      <c r="D294" s="6"/>
    </row>
    <row r="295" spans="4:4" x14ac:dyDescent="0.2">
      <c r="D295" s="6"/>
    </row>
    <row r="296" spans="4:4" x14ac:dyDescent="0.2">
      <c r="D296" s="6"/>
    </row>
    <row r="297" spans="4:4" x14ac:dyDescent="0.2">
      <c r="D297" s="6"/>
    </row>
    <row r="298" spans="4:4" x14ac:dyDescent="0.2">
      <c r="D298" s="6"/>
    </row>
    <row r="299" spans="4:4" x14ac:dyDescent="0.2">
      <c r="D299" s="6"/>
    </row>
    <row r="300" spans="4:4" x14ac:dyDescent="0.2">
      <c r="D300" s="6"/>
    </row>
    <row r="301" spans="4:4" x14ac:dyDescent="0.2">
      <c r="D301" s="6"/>
    </row>
    <row r="302" spans="4:4" x14ac:dyDescent="0.2">
      <c r="D302" s="6"/>
    </row>
    <row r="303" spans="4:4" x14ac:dyDescent="0.2">
      <c r="D303" s="6"/>
    </row>
    <row r="304" spans="4:4" x14ac:dyDescent="0.2">
      <c r="D304" s="6"/>
    </row>
    <row r="305" spans="4:4" x14ac:dyDescent="0.2">
      <c r="D305" s="6"/>
    </row>
    <row r="306" spans="4:4" x14ac:dyDescent="0.2">
      <c r="D306" s="6"/>
    </row>
    <row r="307" spans="4:4" x14ac:dyDescent="0.2">
      <c r="D307" s="6"/>
    </row>
    <row r="308" spans="4:4" x14ac:dyDescent="0.2">
      <c r="D308" s="6"/>
    </row>
    <row r="309" spans="4:4" x14ac:dyDescent="0.2">
      <c r="D309" s="6"/>
    </row>
    <row r="310" spans="4:4" x14ac:dyDescent="0.2">
      <c r="D310" s="6"/>
    </row>
    <row r="311" spans="4:4" x14ac:dyDescent="0.2">
      <c r="D311" s="6"/>
    </row>
    <row r="312" spans="4:4" x14ac:dyDescent="0.2">
      <c r="D312" s="6"/>
    </row>
    <row r="313" spans="4:4" x14ac:dyDescent="0.2">
      <c r="D313" s="6"/>
    </row>
    <row r="314" spans="4:4" x14ac:dyDescent="0.2">
      <c r="D314" s="6"/>
    </row>
    <row r="315" spans="4:4" x14ac:dyDescent="0.2">
      <c r="D315" s="6"/>
    </row>
    <row r="316" spans="4:4" x14ac:dyDescent="0.2">
      <c r="D316" s="6"/>
    </row>
    <row r="317" spans="4:4" x14ac:dyDescent="0.2">
      <c r="D317" s="6"/>
    </row>
    <row r="318" spans="4:4" x14ac:dyDescent="0.2">
      <c r="D318" s="6"/>
    </row>
    <row r="319" spans="4:4" x14ac:dyDescent="0.2">
      <c r="D319" s="6"/>
    </row>
    <row r="320" spans="4:4" x14ac:dyDescent="0.2">
      <c r="D320" s="6"/>
    </row>
    <row r="321" spans="4:4" x14ac:dyDescent="0.2">
      <c r="D321" s="6"/>
    </row>
    <row r="322" spans="4:4" x14ac:dyDescent="0.2">
      <c r="D322" s="6"/>
    </row>
    <row r="323" spans="4:4" x14ac:dyDescent="0.2">
      <c r="D323" s="6"/>
    </row>
    <row r="324" spans="4:4" x14ac:dyDescent="0.2">
      <c r="D324" s="6"/>
    </row>
    <row r="325" spans="4:4" x14ac:dyDescent="0.2">
      <c r="D325" s="6"/>
    </row>
    <row r="326" spans="4:4" x14ac:dyDescent="0.2">
      <c r="D326" s="6"/>
    </row>
    <row r="327" spans="4:4" x14ac:dyDescent="0.2">
      <c r="D327" s="6"/>
    </row>
    <row r="328" spans="4:4" x14ac:dyDescent="0.2">
      <c r="D328" s="6"/>
    </row>
    <row r="329" spans="4:4" x14ac:dyDescent="0.2">
      <c r="D329" s="6"/>
    </row>
    <row r="330" spans="4:4" x14ac:dyDescent="0.2">
      <c r="D330" s="6"/>
    </row>
    <row r="331" spans="4:4" x14ac:dyDescent="0.2">
      <c r="D331" s="6"/>
    </row>
    <row r="332" spans="4:4" x14ac:dyDescent="0.2">
      <c r="D332" s="6"/>
    </row>
    <row r="333" spans="4:4" x14ac:dyDescent="0.2">
      <c r="D333" s="6"/>
    </row>
    <row r="334" spans="4:4" x14ac:dyDescent="0.2">
      <c r="D334" s="6"/>
    </row>
    <row r="335" spans="4:4" x14ac:dyDescent="0.2">
      <c r="D335" s="6"/>
    </row>
    <row r="336" spans="4:4" x14ac:dyDescent="0.2">
      <c r="D336" s="6"/>
    </row>
    <row r="337" spans="4:4" x14ac:dyDescent="0.2">
      <c r="D337" s="6"/>
    </row>
    <row r="338" spans="4:4" x14ac:dyDescent="0.2">
      <c r="D338" s="6"/>
    </row>
    <row r="339" spans="4:4" x14ac:dyDescent="0.2">
      <c r="D339" s="6"/>
    </row>
    <row r="340" spans="4:4" x14ac:dyDescent="0.2">
      <c r="D340" s="6"/>
    </row>
    <row r="341" spans="4:4" x14ac:dyDescent="0.2">
      <c r="D341" s="6"/>
    </row>
    <row r="342" spans="4:4" x14ac:dyDescent="0.2">
      <c r="D342" s="6"/>
    </row>
    <row r="343" spans="4:4" x14ac:dyDescent="0.2">
      <c r="D343" s="6"/>
    </row>
    <row r="344" spans="4:4" x14ac:dyDescent="0.2">
      <c r="D344" s="6"/>
    </row>
    <row r="345" spans="4:4" x14ac:dyDescent="0.2">
      <c r="D345" s="6"/>
    </row>
    <row r="346" spans="4:4" x14ac:dyDescent="0.2">
      <c r="D346" s="6"/>
    </row>
    <row r="347" spans="4:4" x14ac:dyDescent="0.2">
      <c r="D347" s="6"/>
    </row>
    <row r="348" spans="4:4" x14ac:dyDescent="0.2">
      <c r="D348" s="6"/>
    </row>
  </sheetData>
  <mergeCells count="11">
    <mergeCell ref="C84:I84"/>
    <mergeCell ref="C141:I141"/>
    <mergeCell ref="C157:I157"/>
    <mergeCell ref="C171:I171"/>
    <mergeCell ref="C178:I178"/>
    <mergeCell ref="O3:O4"/>
    <mergeCell ref="B3:C4"/>
    <mergeCell ref="D3:D4"/>
    <mergeCell ref="E3:F4"/>
    <mergeCell ref="G3:I3"/>
    <mergeCell ref="J3:J4"/>
  </mergeCells>
  <conditionalFormatting sqref="H8">
    <cfRule type="cellIs" dxfId="149" priority="316" operator="equal">
      <formula>"No cumple"</formula>
    </cfRule>
    <cfRule type="cellIs" dxfId="148" priority="317" operator="greaterThan">
      <formula>$H$8</formula>
    </cfRule>
  </conditionalFormatting>
  <conditionalFormatting sqref="G8">
    <cfRule type="cellIs" dxfId="147" priority="315" operator="equal">
      <formula>"No cumple"</formula>
    </cfRule>
  </conditionalFormatting>
  <conditionalFormatting sqref="H16">
    <cfRule type="cellIs" dxfId="146" priority="313" operator="equal">
      <formula>"No cumple"</formula>
    </cfRule>
    <cfRule type="cellIs" dxfId="145" priority="314" operator="greaterThan">
      <formula>$H$8</formula>
    </cfRule>
  </conditionalFormatting>
  <conditionalFormatting sqref="G16">
    <cfRule type="cellIs" dxfId="144" priority="312" operator="equal">
      <formula>"No cumple"</formula>
    </cfRule>
  </conditionalFormatting>
  <conditionalFormatting sqref="H20">
    <cfRule type="cellIs" dxfId="143" priority="310" operator="equal">
      <formula>"No cumple"</formula>
    </cfRule>
    <cfRule type="cellIs" dxfId="142" priority="311" operator="greaterThan">
      <formula>$H$8</formula>
    </cfRule>
  </conditionalFormatting>
  <conditionalFormatting sqref="G20">
    <cfRule type="cellIs" dxfId="141" priority="309" operator="equal">
      <formula>"No cumple"</formula>
    </cfRule>
  </conditionalFormatting>
  <conditionalFormatting sqref="H31">
    <cfRule type="cellIs" dxfId="140" priority="307" operator="equal">
      <formula>"No cumple"</formula>
    </cfRule>
    <cfRule type="cellIs" dxfId="139" priority="308" operator="greaterThan">
      <formula>$H$8</formula>
    </cfRule>
  </conditionalFormatting>
  <conditionalFormatting sqref="G31">
    <cfRule type="cellIs" dxfId="138" priority="306" operator="equal">
      <formula>"No cumple"</formula>
    </cfRule>
  </conditionalFormatting>
  <conditionalFormatting sqref="H39">
    <cfRule type="cellIs" dxfId="137" priority="304" operator="equal">
      <formula>"No cumple"</formula>
    </cfRule>
    <cfRule type="cellIs" dxfId="136" priority="305" operator="greaterThan">
      <formula>$H$8</formula>
    </cfRule>
  </conditionalFormatting>
  <conditionalFormatting sqref="G39">
    <cfRule type="cellIs" dxfId="135" priority="303" operator="equal">
      <formula>"No cumple"</formula>
    </cfRule>
  </conditionalFormatting>
  <conditionalFormatting sqref="H42">
    <cfRule type="cellIs" dxfId="134" priority="301" operator="equal">
      <formula>"No cumple"</formula>
    </cfRule>
    <cfRule type="cellIs" dxfId="133" priority="302" operator="greaterThan">
      <formula>$H$8</formula>
    </cfRule>
  </conditionalFormatting>
  <conditionalFormatting sqref="G42">
    <cfRule type="cellIs" dxfId="132" priority="300" operator="equal">
      <formula>"No cumple"</formula>
    </cfRule>
  </conditionalFormatting>
  <conditionalFormatting sqref="H46">
    <cfRule type="cellIs" dxfId="131" priority="298" operator="equal">
      <formula>"No cumple"</formula>
    </cfRule>
    <cfRule type="cellIs" dxfId="130" priority="299" operator="greaterThan">
      <formula>$H$8</formula>
    </cfRule>
  </conditionalFormatting>
  <conditionalFormatting sqref="G46">
    <cfRule type="cellIs" dxfId="129" priority="297" operator="equal">
      <formula>"No cumple"</formula>
    </cfRule>
  </conditionalFormatting>
  <conditionalFormatting sqref="H49">
    <cfRule type="cellIs" dxfId="128" priority="295" operator="equal">
      <formula>"No cumple"</formula>
    </cfRule>
    <cfRule type="cellIs" dxfId="127" priority="296" operator="greaterThan">
      <formula>$H$8</formula>
    </cfRule>
  </conditionalFormatting>
  <conditionalFormatting sqref="G49">
    <cfRule type="cellIs" dxfId="126" priority="294" operator="equal">
      <formula>"No cumple"</formula>
    </cfRule>
  </conditionalFormatting>
  <conditionalFormatting sqref="H61">
    <cfRule type="cellIs" dxfId="125" priority="292" operator="equal">
      <formula>"No cumple"</formula>
    </cfRule>
    <cfRule type="cellIs" dxfId="124" priority="293" operator="greaterThan">
      <formula>$H$8</formula>
    </cfRule>
  </conditionalFormatting>
  <conditionalFormatting sqref="G61">
    <cfRule type="cellIs" dxfId="123" priority="291" operator="equal">
      <formula>"No cumple"</formula>
    </cfRule>
  </conditionalFormatting>
  <conditionalFormatting sqref="H64">
    <cfRule type="cellIs" dxfId="122" priority="289" operator="equal">
      <formula>"No cumple"</formula>
    </cfRule>
    <cfRule type="cellIs" dxfId="121" priority="290" operator="greaterThan">
      <formula>$H$8</formula>
    </cfRule>
  </conditionalFormatting>
  <conditionalFormatting sqref="G64">
    <cfRule type="cellIs" dxfId="120" priority="288" operator="equal">
      <formula>"No cumple"</formula>
    </cfRule>
  </conditionalFormatting>
  <conditionalFormatting sqref="H82">
    <cfRule type="cellIs" dxfId="119" priority="286" operator="equal">
      <formula>"No cumple"</formula>
    </cfRule>
    <cfRule type="cellIs" dxfId="118" priority="287" operator="greaterThan">
      <formula>$H$8</formula>
    </cfRule>
  </conditionalFormatting>
  <conditionalFormatting sqref="G82">
    <cfRule type="cellIs" dxfId="117" priority="285" operator="equal">
      <formula>"No cumple"</formula>
    </cfRule>
  </conditionalFormatting>
  <conditionalFormatting sqref="H90">
    <cfRule type="cellIs" dxfId="116" priority="283" operator="equal">
      <formula>"No cumple"</formula>
    </cfRule>
    <cfRule type="cellIs" dxfId="115" priority="284" operator="greaterThan">
      <formula>$H$8</formula>
    </cfRule>
  </conditionalFormatting>
  <conditionalFormatting sqref="G90">
    <cfRule type="cellIs" dxfId="114" priority="282" operator="equal">
      <formula>"No cumple"</formula>
    </cfRule>
  </conditionalFormatting>
  <conditionalFormatting sqref="H94">
    <cfRule type="cellIs" dxfId="113" priority="280" operator="equal">
      <formula>"No cumple"</formula>
    </cfRule>
    <cfRule type="cellIs" dxfId="112" priority="281" operator="greaterThan">
      <formula>$H$8</formula>
    </cfRule>
  </conditionalFormatting>
  <conditionalFormatting sqref="G94">
    <cfRule type="cellIs" dxfId="111" priority="279" operator="equal">
      <formula>"No cumple"</formula>
    </cfRule>
  </conditionalFormatting>
  <conditionalFormatting sqref="H97">
    <cfRule type="cellIs" dxfId="110" priority="277" operator="equal">
      <formula>"No cumple"</formula>
    </cfRule>
    <cfRule type="cellIs" dxfId="109" priority="278" operator="greaterThan">
      <formula>$H$8</formula>
    </cfRule>
  </conditionalFormatting>
  <conditionalFormatting sqref="G97">
    <cfRule type="cellIs" dxfId="108" priority="276" operator="equal">
      <formula>"No cumple"</formula>
    </cfRule>
  </conditionalFormatting>
  <conditionalFormatting sqref="H100">
    <cfRule type="cellIs" dxfId="107" priority="274" operator="equal">
      <formula>"No cumple"</formula>
    </cfRule>
    <cfRule type="cellIs" dxfId="106" priority="275" operator="greaterThan">
      <formula>$H$8</formula>
    </cfRule>
  </conditionalFormatting>
  <conditionalFormatting sqref="G100">
    <cfRule type="cellIs" dxfId="105" priority="273" operator="equal">
      <formula>"No cumple"</formula>
    </cfRule>
  </conditionalFormatting>
  <conditionalFormatting sqref="H107">
    <cfRule type="cellIs" dxfId="104" priority="271" operator="equal">
      <formula>"No cumple"</formula>
    </cfRule>
    <cfRule type="cellIs" dxfId="103" priority="272" operator="greaterThan">
      <formula>$H$8</formula>
    </cfRule>
  </conditionalFormatting>
  <conditionalFormatting sqref="G107">
    <cfRule type="cellIs" dxfId="102" priority="270" operator="equal">
      <formula>"No cumple"</formula>
    </cfRule>
  </conditionalFormatting>
  <conditionalFormatting sqref="H112">
    <cfRule type="cellIs" dxfId="101" priority="268" operator="equal">
      <formula>"No cumple"</formula>
    </cfRule>
    <cfRule type="cellIs" dxfId="100" priority="269" operator="greaterThan">
      <formula>$H$8</formula>
    </cfRule>
  </conditionalFormatting>
  <conditionalFormatting sqref="G112">
    <cfRule type="cellIs" dxfId="99" priority="267" operator="equal">
      <formula>"No cumple"</formula>
    </cfRule>
  </conditionalFormatting>
  <conditionalFormatting sqref="H118">
    <cfRule type="cellIs" dxfId="98" priority="265" operator="equal">
      <formula>"No cumple"</formula>
    </cfRule>
    <cfRule type="cellIs" dxfId="97" priority="266" operator="greaterThan">
      <formula>$H$8</formula>
    </cfRule>
  </conditionalFormatting>
  <conditionalFormatting sqref="G118">
    <cfRule type="cellIs" dxfId="96" priority="264" operator="equal">
      <formula>"No cumple"</formula>
    </cfRule>
  </conditionalFormatting>
  <conditionalFormatting sqref="H123">
    <cfRule type="cellIs" dxfId="95" priority="262" operator="equal">
      <formula>"No cumple"</formula>
    </cfRule>
    <cfRule type="cellIs" dxfId="94" priority="263" operator="greaterThan">
      <formula>$H$8</formula>
    </cfRule>
  </conditionalFormatting>
  <conditionalFormatting sqref="G123">
    <cfRule type="cellIs" dxfId="93" priority="261" operator="equal">
      <formula>"No cumple"</formula>
    </cfRule>
  </conditionalFormatting>
  <conditionalFormatting sqref="H126">
    <cfRule type="cellIs" dxfId="92" priority="259" operator="equal">
      <formula>"No cumple"</formula>
    </cfRule>
    <cfRule type="cellIs" dxfId="91" priority="260" operator="greaterThan">
      <formula>$H$8</formula>
    </cfRule>
  </conditionalFormatting>
  <conditionalFormatting sqref="G126">
    <cfRule type="cellIs" dxfId="90" priority="258" operator="equal">
      <formula>"No cumple"</formula>
    </cfRule>
  </conditionalFormatting>
  <conditionalFormatting sqref="H129">
    <cfRule type="cellIs" dxfId="89" priority="256" operator="equal">
      <formula>"No cumple"</formula>
    </cfRule>
    <cfRule type="cellIs" dxfId="88" priority="257" operator="greaterThan">
      <formula>$H$8</formula>
    </cfRule>
  </conditionalFormatting>
  <conditionalFormatting sqref="G129">
    <cfRule type="cellIs" dxfId="87" priority="255" operator="equal">
      <formula>"No cumple"</formula>
    </cfRule>
  </conditionalFormatting>
  <conditionalFormatting sqref="H140">
    <cfRule type="cellIs" dxfId="86" priority="253" operator="equal">
      <formula>"No cumple"</formula>
    </cfRule>
    <cfRule type="cellIs" dxfId="85" priority="254" operator="greaterThan">
      <formula>$H$8</formula>
    </cfRule>
  </conditionalFormatting>
  <conditionalFormatting sqref="G140">
    <cfRule type="cellIs" dxfId="84" priority="252" operator="equal">
      <formula>"No cumple"</formula>
    </cfRule>
  </conditionalFormatting>
  <conditionalFormatting sqref="H132">
    <cfRule type="cellIs" dxfId="83" priority="250" operator="equal">
      <formula>"No cumple"</formula>
    </cfRule>
    <cfRule type="cellIs" dxfId="82" priority="251" operator="greaterThan">
      <formula>$H$8</formula>
    </cfRule>
  </conditionalFormatting>
  <conditionalFormatting sqref="G132">
    <cfRule type="cellIs" dxfId="81" priority="249" operator="equal">
      <formula>"No cumple"</formula>
    </cfRule>
  </conditionalFormatting>
  <conditionalFormatting sqref="H137">
    <cfRule type="cellIs" dxfId="80" priority="247" operator="equal">
      <formula>"No cumple"</formula>
    </cfRule>
    <cfRule type="cellIs" dxfId="79" priority="248" operator="greaterThan">
      <formula>$H$8</formula>
    </cfRule>
  </conditionalFormatting>
  <conditionalFormatting sqref="G137">
    <cfRule type="cellIs" dxfId="78" priority="246" operator="equal">
      <formula>"No cumple"</formula>
    </cfRule>
  </conditionalFormatting>
  <conditionalFormatting sqref="H144">
    <cfRule type="cellIs" dxfId="77" priority="244" operator="equal">
      <formula>"No cumple"</formula>
    </cfRule>
    <cfRule type="cellIs" dxfId="76" priority="245" operator="greaterThan">
      <formula>$H$8</formula>
    </cfRule>
  </conditionalFormatting>
  <conditionalFormatting sqref="G144">
    <cfRule type="cellIs" dxfId="75" priority="243" operator="equal">
      <formula>"No cumple"</formula>
    </cfRule>
  </conditionalFormatting>
  <conditionalFormatting sqref="H150">
    <cfRule type="cellIs" dxfId="74" priority="241" operator="equal">
      <formula>"No cumple"</formula>
    </cfRule>
    <cfRule type="cellIs" dxfId="73" priority="242" operator="greaterThan">
      <formula>$H$8</formula>
    </cfRule>
  </conditionalFormatting>
  <conditionalFormatting sqref="G150">
    <cfRule type="cellIs" dxfId="72" priority="240" operator="equal">
      <formula>"No cumple"</formula>
    </cfRule>
  </conditionalFormatting>
  <conditionalFormatting sqref="H156">
    <cfRule type="cellIs" dxfId="71" priority="238" operator="equal">
      <formula>"No cumple"</formula>
    </cfRule>
    <cfRule type="cellIs" dxfId="70" priority="239" operator="greaterThan">
      <formula>$H$8</formula>
    </cfRule>
  </conditionalFormatting>
  <conditionalFormatting sqref="G156">
    <cfRule type="cellIs" dxfId="69" priority="237" operator="equal">
      <formula>"No cumple"</formula>
    </cfRule>
  </conditionalFormatting>
  <conditionalFormatting sqref="H164">
    <cfRule type="cellIs" dxfId="68" priority="235" operator="equal">
      <formula>"No cumple"</formula>
    </cfRule>
    <cfRule type="cellIs" dxfId="67" priority="236" operator="greaterThan">
      <formula>$H$8</formula>
    </cfRule>
  </conditionalFormatting>
  <conditionalFormatting sqref="G164">
    <cfRule type="cellIs" dxfId="66" priority="234" operator="equal">
      <formula>"No cumple"</formula>
    </cfRule>
  </conditionalFormatting>
  <conditionalFormatting sqref="H170">
    <cfRule type="cellIs" dxfId="65" priority="232" operator="equal">
      <formula>"No cumple"</formula>
    </cfRule>
    <cfRule type="cellIs" dxfId="64" priority="233" operator="greaterThan">
      <formula>$H$8</formula>
    </cfRule>
  </conditionalFormatting>
  <conditionalFormatting sqref="G170">
    <cfRule type="cellIs" dxfId="63" priority="231" operator="equal">
      <formula>"No cumple"</formula>
    </cfRule>
  </conditionalFormatting>
  <conditionalFormatting sqref="H174">
    <cfRule type="cellIs" dxfId="62" priority="229" operator="equal">
      <formula>"No cumple"</formula>
    </cfRule>
    <cfRule type="cellIs" dxfId="61" priority="230" operator="greaterThan">
      <formula>$H$8</formula>
    </cfRule>
  </conditionalFormatting>
  <conditionalFormatting sqref="G174">
    <cfRule type="cellIs" dxfId="60" priority="228" operator="equal">
      <formula>"No cumple"</formula>
    </cfRule>
  </conditionalFormatting>
  <conditionalFormatting sqref="H177">
    <cfRule type="cellIs" dxfId="59" priority="226" operator="equal">
      <formula>"No cumple"</formula>
    </cfRule>
    <cfRule type="cellIs" dxfId="58" priority="227" operator="greaterThan">
      <formula>$H$8</formula>
    </cfRule>
  </conditionalFormatting>
  <conditionalFormatting sqref="G177">
    <cfRule type="cellIs" dxfId="57" priority="225" operator="equal">
      <formula>"No cumple"</formula>
    </cfRule>
  </conditionalFormatting>
  <conditionalFormatting sqref="H186">
    <cfRule type="cellIs" dxfId="56" priority="223" operator="equal">
      <formula>"No cumple"</formula>
    </cfRule>
    <cfRule type="cellIs" dxfId="55" priority="224" operator="greaterThan">
      <formula>$H$8</formula>
    </cfRule>
  </conditionalFormatting>
  <conditionalFormatting sqref="G186">
    <cfRule type="cellIs" dxfId="54" priority="222" operator="equal">
      <formula>"No cumple"</formula>
    </cfRule>
  </conditionalFormatting>
  <conditionalFormatting sqref="H194">
    <cfRule type="cellIs" dxfId="53" priority="220" operator="equal">
      <formula>"No cumple"</formula>
    </cfRule>
    <cfRule type="cellIs" dxfId="52" priority="221" operator="greaterThan">
      <formula>$H$8</formula>
    </cfRule>
  </conditionalFormatting>
  <conditionalFormatting sqref="G194">
    <cfRule type="cellIs" dxfId="51" priority="219" operator="equal">
      <formula>"No cumple"</formula>
    </cfRule>
  </conditionalFormatting>
  <conditionalFormatting sqref="H198">
    <cfRule type="cellIs" dxfId="50" priority="217" operator="equal">
      <formula>"No cumple"</formula>
    </cfRule>
    <cfRule type="cellIs" dxfId="49" priority="218" operator="greaterThan">
      <formula>$H$8</formula>
    </cfRule>
  </conditionalFormatting>
  <conditionalFormatting sqref="G198">
    <cfRule type="cellIs" dxfId="48" priority="216" operator="equal">
      <formula>"No cumple"</formula>
    </cfRule>
  </conditionalFormatting>
  <conditionalFormatting sqref="H205">
    <cfRule type="cellIs" dxfId="47" priority="214" operator="equal">
      <formula>"No cumple"</formula>
    </cfRule>
    <cfRule type="cellIs" dxfId="46" priority="215" operator="greaterThan">
      <formula>$H$8</formula>
    </cfRule>
  </conditionalFormatting>
  <conditionalFormatting sqref="G205">
    <cfRule type="cellIs" dxfId="45" priority="213" operator="equal">
      <formula>"No cumple"</formula>
    </cfRule>
  </conditionalFormatting>
  <conditionalFormatting sqref="H208">
    <cfRule type="cellIs" dxfId="44" priority="211" operator="equal">
      <formula>"No cumple"</formula>
    </cfRule>
    <cfRule type="cellIs" dxfId="43" priority="212" operator="greaterThan">
      <formula>$H$8</formula>
    </cfRule>
  </conditionalFormatting>
  <conditionalFormatting sqref="G208">
    <cfRule type="cellIs" dxfId="42" priority="210" operator="equal">
      <formula>"No cumple"</formula>
    </cfRule>
  </conditionalFormatting>
  <conditionalFormatting sqref="H211">
    <cfRule type="cellIs" dxfId="41" priority="208" operator="equal">
      <formula>"No cumple"</formula>
    </cfRule>
    <cfRule type="cellIs" dxfId="40" priority="209" operator="greaterThan">
      <formula>$H$8</formula>
    </cfRule>
  </conditionalFormatting>
  <conditionalFormatting sqref="G211">
    <cfRule type="cellIs" dxfId="39" priority="207" operator="equal">
      <formula>"No cumple"</formula>
    </cfRule>
  </conditionalFormatting>
  <conditionalFormatting sqref="H215">
    <cfRule type="cellIs" dxfId="38" priority="205" operator="equal">
      <formula>"No cumple"</formula>
    </cfRule>
    <cfRule type="cellIs" dxfId="37" priority="206" operator="greaterThan">
      <formula>$H$8</formula>
    </cfRule>
  </conditionalFormatting>
  <conditionalFormatting sqref="G215">
    <cfRule type="cellIs" dxfId="36" priority="204" operator="equal">
      <formula>"No cumple"</formula>
    </cfRule>
  </conditionalFormatting>
  <conditionalFormatting sqref="H202">
    <cfRule type="cellIs" dxfId="35" priority="144" operator="equal">
      <formula>"No cumple"</formula>
    </cfRule>
    <cfRule type="cellIs" dxfId="34" priority="145" operator="greaterThan">
      <formula>$H$8</formula>
    </cfRule>
  </conditionalFormatting>
  <conditionalFormatting sqref="G202">
    <cfRule type="cellIs" dxfId="33" priority="143" operator="equal">
      <formula>"No cumple"</formula>
    </cfRule>
  </conditionalFormatting>
  <conditionalFormatting sqref="H205">
    <cfRule type="cellIs" dxfId="32" priority="141" operator="equal">
      <formula>"No cumple"</formula>
    </cfRule>
    <cfRule type="cellIs" dxfId="31" priority="142" operator="greaterThan">
      <formula>$H$8</formula>
    </cfRule>
  </conditionalFormatting>
  <conditionalFormatting sqref="G205">
    <cfRule type="cellIs" dxfId="30" priority="140" operator="equal">
      <formula>"No cumple"</formula>
    </cfRule>
  </conditionalFormatting>
  <conditionalFormatting sqref="H87">
    <cfRule type="cellIs" dxfId="29" priority="138" operator="equal">
      <formula>"No cumple"</formula>
    </cfRule>
    <cfRule type="cellIs" dxfId="28" priority="139" operator="greaterThan">
      <formula>$H$8</formula>
    </cfRule>
  </conditionalFormatting>
  <conditionalFormatting sqref="G87">
    <cfRule type="cellIs" dxfId="27" priority="137" operator="equal">
      <formula>"No cumple"</formula>
    </cfRule>
  </conditionalFormatting>
  <conditionalFormatting sqref="H90">
    <cfRule type="cellIs" dxfId="26" priority="135" operator="equal">
      <formula>"No cumple"</formula>
    </cfRule>
    <cfRule type="cellIs" dxfId="25" priority="136" operator="greaterThan">
      <formula>$H$8</formula>
    </cfRule>
  </conditionalFormatting>
  <conditionalFormatting sqref="G90">
    <cfRule type="cellIs" dxfId="24" priority="134" operator="equal">
      <formula>"No cumple"</formula>
    </cfRule>
  </conditionalFormatting>
  <conditionalFormatting sqref="H167">
    <cfRule type="cellIs" dxfId="23" priority="132" operator="equal">
      <formula>"No cumple"</formula>
    </cfRule>
    <cfRule type="cellIs" dxfId="22" priority="133" operator="greaterThan">
      <formula>$H$8</formula>
    </cfRule>
  </conditionalFormatting>
  <conditionalFormatting sqref="G167">
    <cfRule type="cellIs" dxfId="21" priority="131" operator="equal">
      <formula>"No cumple"</formula>
    </cfRule>
  </conditionalFormatting>
  <conditionalFormatting sqref="H170">
    <cfRule type="cellIs" dxfId="20" priority="129" operator="equal">
      <formula>"No cumple"</formula>
    </cfRule>
    <cfRule type="cellIs" dxfId="19" priority="130" operator="greaterThan">
      <formula>$H$8</formula>
    </cfRule>
  </conditionalFormatting>
  <conditionalFormatting sqref="G170">
    <cfRule type="cellIs" dxfId="18" priority="128" operator="equal">
      <formula>"No cumple"</formula>
    </cfRule>
  </conditionalFormatting>
  <conditionalFormatting sqref="H153">
    <cfRule type="cellIs" dxfId="17" priority="126" operator="equal">
      <formula>"No cumple"</formula>
    </cfRule>
    <cfRule type="cellIs" dxfId="16" priority="127" operator="greaterThan">
      <formula>$H$8</formula>
    </cfRule>
  </conditionalFormatting>
  <conditionalFormatting sqref="G153">
    <cfRule type="cellIs" dxfId="15" priority="125" operator="equal">
      <formula>"No cumple"</formula>
    </cfRule>
  </conditionalFormatting>
  <conditionalFormatting sqref="H156">
    <cfRule type="cellIs" dxfId="14" priority="123" operator="equal">
      <formula>"No cumple"</formula>
    </cfRule>
    <cfRule type="cellIs" dxfId="13" priority="124" operator="greaterThan">
      <formula>$H$8</formula>
    </cfRule>
  </conditionalFormatting>
  <conditionalFormatting sqref="G156">
    <cfRule type="cellIs" dxfId="12" priority="122" operator="equal">
      <formula>"No cumple"</formula>
    </cfRule>
  </conditionalFormatting>
  <conditionalFormatting sqref="H150">
    <cfRule type="cellIs" dxfId="11" priority="120" operator="equal">
      <formula>"No cumple"</formula>
    </cfRule>
    <cfRule type="cellIs" dxfId="10" priority="121" operator="greaterThan">
      <formula>$H$8</formula>
    </cfRule>
  </conditionalFormatting>
  <conditionalFormatting sqref="G150">
    <cfRule type="cellIs" dxfId="9" priority="119" operator="equal">
      <formula>"No cumple"</formula>
    </cfRule>
  </conditionalFormatting>
  <conditionalFormatting sqref="H150">
    <cfRule type="cellIs" dxfId="8" priority="117" operator="equal">
      <formula>"No cumple"</formula>
    </cfRule>
    <cfRule type="cellIs" dxfId="7" priority="118" operator="greaterThan">
      <formula>$H$8</formula>
    </cfRule>
  </conditionalFormatting>
  <conditionalFormatting sqref="G150">
    <cfRule type="cellIs" dxfId="6" priority="116" operator="equal">
      <formula>"No cumple"</formula>
    </cfRule>
  </conditionalFormatting>
  <conditionalFormatting sqref="H147">
    <cfRule type="cellIs" dxfId="5" priority="114" operator="equal">
      <formula>"No cumple"</formula>
    </cfRule>
    <cfRule type="cellIs" dxfId="4" priority="115" operator="greaterThan">
      <formula>$H$8</formula>
    </cfRule>
  </conditionalFormatting>
  <conditionalFormatting sqref="G147">
    <cfRule type="cellIs" dxfId="3" priority="113" operator="equal">
      <formula>"No cumple"</formula>
    </cfRule>
  </conditionalFormatting>
  <conditionalFormatting sqref="H147">
    <cfRule type="cellIs" dxfId="2" priority="111" operator="equal">
      <formula>"No cumple"</formula>
    </cfRule>
    <cfRule type="cellIs" dxfId="1" priority="112" operator="greaterThan">
      <formula>$H$8</formula>
    </cfRule>
  </conditionalFormatting>
  <conditionalFormatting sqref="G147">
    <cfRule type="cellIs" dxfId="0" priority="110" operator="equal">
      <formula>"No cumple"</formula>
    </cfRule>
  </conditionalFormatting>
  <conditionalFormatting sqref="J1:J1048576">
    <cfRule type="colorScale" priority="3">
      <colorScale>
        <cfvo type="num" val="0"/>
        <cfvo type="percentile" val="50"/>
        <cfvo type="num" val="1"/>
        <color rgb="FFFF0000"/>
        <color rgb="FFFFEB84"/>
        <color theme="9"/>
      </colorScale>
    </cfRule>
    <cfRule type="iconSet" priority="2">
      <iconSet>
        <cfvo type="percent" val="0"/>
        <cfvo type="percent" val="33"/>
        <cfvo type="percent" val="67"/>
      </iconSet>
    </cfRule>
  </conditionalFormatting>
  <conditionalFormatting sqref="D217:D228">
    <cfRule type="colorScale" priority="1">
      <colorScale>
        <cfvo type="num" val="0"/>
        <cfvo type="percentile" val="50"/>
        <cfvo type="num" val="1"/>
        <color rgb="FFFF0000"/>
        <color rgb="FFFFEB84"/>
        <color theme="9"/>
      </colorScale>
    </cfRule>
  </conditionalFormatting>
  <printOptions horizontalCentered="1" verticalCentered="1"/>
  <pageMargins left="0.70866141732283472" right="0.70866141732283472" top="0.74803149606299213" bottom="0.74803149606299213" header="0.31496062992125984" footer="0.31496062992125984"/>
  <pageSetup scale="45" orientation="portrait" r:id="rId1"/>
  <rowBreaks count="3" manualBreakCount="3">
    <brk id="63" max="9" man="1"/>
    <brk id="107" max="9" man="1"/>
    <brk id="156" max="9" man="1"/>
  </rowBreaks>
  <colBreaks count="1" manualBreakCount="1">
    <brk id="10" max="228"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6" baseType="variant">
      <vt:variant>
        <vt:lpstr>Hojas de cálculo</vt:lpstr>
      </vt:variant>
      <vt:variant>
        <vt:i4>1</vt:i4>
      </vt:variant>
      <vt:variant>
        <vt:lpstr>Gráficos</vt:lpstr>
      </vt:variant>
      <vt:variant>
        <vt:i4>1</vt:i4>
      </vt:variant>
      <vt:variant>
        <vt:lpstr>Rangos con nombre</vt:lpstr>
      </vt:variant>
      <vt:variant>
        <vt:i4>1</vt:i4>
      </vt:variant>
    </vt:vector>
  </HeadingPairs>
  <TitlesOfParts>
    <vt:vector size="3" baseType="lpstr">
      <vt:lpstr>NOM-005</vt:lpstr>
      <vt:lpstr>grafico</vt:lpstr>
      <vt:lpstr>'NOM-005'!Área_de_impresión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Usuario de Microsoft Office</cp:lastModifiedBy>
  <dcterms:created xsi:type="dcterms:W3CDTF">2021-01-19T18:52:31Z</dcterms:created>
  <dcterms:modified xsi:type="dcterms:W3CDTF">2021-01-26T20:16:34Z</dcterms:modified>
</cp:coreProperties>
</file>